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935" windowWidth="20730" windowHeight="11760"/>
  </bookViews>
  <sheets>
    <sheet name="COMPARATIVOS TOTALES" sheetId="2" r:id="rId1"/>
    <sheet name="COMPARATIVOS LI 2015-2024" sheetId="1" r:id="rId2"/>
  </sheets>
  <externalReferences>
    <externalReference r:id="rId3"/>
  </externalReferences>
  <definedNames>
    <definedName name="_xlnm._FilterDatabase" localSheetId="1" hidden="1">'COMPARATIVOS LI 2015-2024'!#REF!</definedName>
    <definedName name="_xlnm._FilterDatabase" localSheetId="0" hidden="1">'COMPARATIVOS TOTALES'!#REF!</definedName>
    <definedName name="AllottedFunds" localSheetId="1">#REF!</definedName>
    <definedName name="AllottedFunds" localSheetId="0">#REF!</definedName>
    <definedName name="AllottedFunds">#REF!</definedName>
    <definedName name="_xlnm.Print_Area" localSheetId="1">'COMPARATIVOS LI 2015-2024'!$B$2:$B$193</definedName>
    <definedName name="_xlnm.Print_Area" localSheetId="0">'COMPARATIVOS TOTALES'!$B$6:$B$191</definedName>
    <definedName name="as" localSheetId="1">#REF!</definedName>
    <definedName name="as" localSheetId="0">#REF!</definedName>
    <definedName name="as">#REF!</definedName>
    <definedName name="das" localSheetId="1">#REF!</definedName>
    <definedName name="das" localSheetId="0">#REF!</definedName>
    <definedName name="das">#REF!</definedName>
    <definedName name="ESTADO_ANALÍTICO_DE_INGRESOS__3T_2021">[1]INDICE!#REF!</definedName>
    <definedName name="FundsRemaining" localSheetId="1">INDEX(#REF!,ROWS(#REF!),1)</definedName>
    <definedName name="FundsRemaining" localSheetId="0">INDEX(#REF!,ROWS(#REF!),1)</definedName>
    <definedName name="FundsRemaining">INDEX(#REF!,ROWS(#REF!),1)</definedName>
    <definedName name="FundsRemainingLabel" localSheetId="1">#REF!</definedName>
    <definedName name="FundsRemainingLabel" localSheetId="0">#REF!</definedName>
    <definedName name="FundsRemainingLabel">#REF!</definedName>
    <definedName name="FundsUsed" localSheetId="1">#REF!</definedName>
    <definedName name="FundsUsed" localSheetId="0">#REF!</definedName>
    <definedName name="FundsUsed">#REF!</definedName>
    <definedName name="FundsUsedLabel" localSheetId="1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>#REF!</definedName>
    <definedName name="S" localSheetId="1">INDEX(#REF!,ROWS(#REF!),1)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1">'COMPARATIVOS LI 2015-2024'!#REF!</definedName>
    <definedName name="_xlnm.Print_Titles" localSheetId="0">'COMPARATIVOS TOTALES'!#REF!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9" i="2" l="1"/>
  <c r="J189" i="2"/>
  <c r="I189" i="2"/>
  <c r="I186" i="2" s="1"/>
  <c r="H189" i="2"/>
  <c r="G189" i="2"/>
  <c r="F189" i="2"/>
  <c r="E189" i="2"/>
  <c r="E186" i="2" s="1"/>
  <c r="D189" i="2"/>
  <c r="C189" i="2"/>
  <c r="K186" i="2"/>
  <c r="J186" i="2"/>
  <c r="H186" i="2"/>
  <c r="G186" i="2"/>
  <c r="F186" i="2"/>
  <c r="D186" i="2"/>
  <c r="C186" i="2"/>
  <c r="K177" i="2"/>
  <c r="J177" i="2"/>
  <c r="I177" i="2"/>
  <c r="H177" i="2"/>
  <c r="G177" i="2"/>
  <c r="F177" i="2"/>
  <c r="E177" i="2"/>
  <c r="D177" i="2"/>
  <c r="C177" i="2"/>
  <c r="K155" i="2"/>
  <c r="J155" i="2"/>
  <c r="I155" i="2"/>
  <c r="H155" i="2"/>
  <c r="G155" i="2"/>
  <c r="F155" i="2"/>
  <c r="E155" i="2"/>
  <c r="D155" i="2"/>
  <c r="C155" i="2"/>
  <c r="K136" i="2"/>
  <c r="J136" i="2"/>
  <c r="I136" i="2"/>
  <c r="H136" i="2"/>
  <c r="G136" i="2"/>
  <c r="F136" i="2"/>
  <c r="E136" i="2"/>
  <c r="D136" i="2"/>
  <c r="C136" i="2"/>
  <c r="K131" i="2"/>
  <c r="J131" i="2"/>
  <c r="J117" i="2" s="1"/>
  <c r="I131" i="2"/>
  <c r="H131" i="2"/>
  <c r="G131" i="2"/>
  <c r="F131" i="2"/>
  <c r="F117" i="2" s="1"/>
  <c r="E131" i="2"/>
  <c r="D131" i="2"/>
  <c r="C131" i="2"/>
  <c r="K126" i="2"/>
  <c r="K117" i="2" s="1"/>
  <c r="K108" i="2" s="1"/>
  <c r="J126" i="2"/>
  <c r="I126" i="2"/>
  <c r="H126" i="2"/>
  <c r="G126" i="2"/>
  <c r="G117" i="2" s="1"/>
  <c r="G108" i="2" s="1"/>
  <c r="F126" i="2"/>
  <c r="E126" i="2"/>
  <c r="D126" i="2"/>
  <c r="C126" i="2"/>
  <c r="C117" i="2" s="1"/>
  <c r="C108" i="2" s="1"/>
  <c r="K122" i="2"/>
  <c r="J122" i="2"/>
  <c r="I122" i="2"/>
  <c r="H122" i="2"/>
  <c r="H117" i="2" s="1"/>
  <c r="H108" i="2" s="1"/>
  <c r="G122" i="2"/>
  <c r="F122" i="2"/>
  <c r="E122" i="2"/>
  <c r="D122" i="2"/>
  <c r="D117" i="2" s="1"/>
  <c r="D108" i="2" s="1"/>
  <c r="C122" i="2"/>
  <c r="K118" i="2"/>
  <c r="J118" i="2"/>
  <c r="I118" i="2"/>
  <c r="H118" i="2"/>
  <c r="I117" i="2"/>
  <c r="I108" i="2" s="1"/>
  <c r="E117" i="2"/>
  <c r="E108" i="2" s="1"/>
  <c r="K109" i="2"/>
  <c r="J109" i="2"/>
  <c r="J108" i="2" s="1"/>
  <c r="I109" i="2"/>
  <c r="H109" i="2"/>
  <c r="G109" i="2"/>
  <c r="F109" i="2"/>
  <c r="F108" i="2" s="1"/>
  <c r="E109" i="2"/>
  <c r="D109" i="2"/>
  <c r="C109" i="2"/>
  <c r="K97" i="2"/>
  <c r="J97" i="2"/>
  <c r="I97" i="2"/>
  <c r="H97" i="2"/>
  <c r="G97" i="2"/>
  <c r="F97" i="2"/>
  <c r="E97" i="2"/>
  <c r="D97" i="2"/>
  <c r="C97" i="2"/>
  <c r="K93" i="2"/>
  <c r="J93" i="2"/>
  <c r="I93" i="2"/>
  <c r="I85" i="2" s="1"/>
  <c r="H93" i="2"/>
  <c r="G93" i="2"/>
  <c r="F93" i="2"/>
  <c r="E93" i="2"/>
  <c r="E85" i="2" s="1"/>
  <c r="D93" i="2"/>
  <c r="C93" i="2"/>
  <c r="K90" i="2"/>
  <c r="J90" i="2"/>
  <c r="J85" i="2" s="1"/>
  <c r="I90" i="2"/>
  <c r="H90" i="2"/>
  <c r="G90" i="2"/>
  <c r="F90" i="2"/>
  <c r="F85" i="2" s="1"/>
  <c r="E90" i="2"/>
  <c r="D90" i="2"/>
  <c r="C90" i="2"/>
  <c r="K86" i="2"/>
  <c r="K85" i="2" s="1"/>
  <c r="J86" i="2"/>
  <c r="I86" i="2"/>
  <c r="H86" i="2"/>
  <c r="G86" i="2"/>
  <c r="G85" i="2" s="1"/>
  <c r="F86" i="2"/>
  <c r="E86" i="2"/>
  <c r="D86" i="2"/>
  <c r="C86" i="2"/>
  <c r="C85" i="2" s="1"/>
  <c r="H85" i="2"/>
  <c r="D85" i="2"/>
  <c r="K79" i="2"/>
  <c r="J79" i="2"/>
  <c r="I79" i="2"/>
  <c r="I78" i="2" s="1"/>
  <c r="H79" i="2"/>
  <c r="G79" i="2"/>
  <c r="F79" i="2"/>
  <c r="E79" i="2"/>
  <c r="E78" i="2" s="1"/>
  <c r="D79" i="2"/>
  <c r="C79" i="2"/>
  <c r="K78" i="2"/>
  <c r="J78" i="2"/>
  <c r="H78" i="2"/>
  <c r="G78" i="2"/>
  <c r="F78" i="2"/>
  <c r="D78" i="2"/>
  <c r="C78" i="2"/>
  <c r="K72" i="2"/>
  <c r="K49" i="2" s="1"/>
  <c r="J72" i="2"/>
  <c r="I72" i="2"/>
  <c r="H72" i="2"/>
  <c r="G72" i="2"/>
  <c r="G49" i="2" s="1"/>
  <c r="F72" i="2"/>
  <c r="E72" i="2"/>
  <c r="D72" i="2"/>
  <c r="C72" i="2"/>
  <c r="C49" i="2" s="1"/>
  <c r="K52" i="2"/>
  <c r="J52" i="2"/>
  <c r="I52" i="2"/>
  <c r="H52" i="2"/>
  <c r="H49" i="2" s="1"/>
  <c r="G52" i="2"/>
  <c r="F52" i="2"/>
  <c r="E52" i="2"/>
  <c r="D52" i="2"/>
  <c r="D49" i="2" s="1"/>
  <c r="C52" i="2"/>
  <c r="J49" i="2"/>
  <c r="I49" i="2"/>
  <c r="F49" i="2"/>
  <c r="E49" i="2"/>
  <c r="K31" i="2"/>
  <c r="J31" i="2"/>
  <c r="I31" i="2"/>
  <c r="H31" i="2"/>
  <c r="G31" i="2"/>
  <c r="F31" i="2"/>
  <c r="E31" i="2"/>
  <c r="D31" i="2"/>
  <c r="C31" i="2"/>
  <c r="K29" i="2"/>
  <c r="J29" i="2"/>
  <c r="I29" i="2"/>
  <c r="H29" i="2"/>
  <c r="G29" i="2"/>
  <c r="F29" i="2"/>
  <c r="E29" i="2"/>
  <c r="D29" i="2"/>
  <c r="C29" i="2"/>
  <c r="K26" i="2"/>
  <c r="J26" i="2"/>
  <c r="I26" i="2"/>
  <c r="H26" i="2"/>
  <c r="G26" i="2"/>
  <c r="F26" i="2"/>
  <c r="E26" i="2"/>
  <c r="D26" i="2"/>
  <c r="C26" i="2"/>
  <c r="K21" i="2"/>
  <c r="J21" i="2"/>
  <c r="I21" i="2"/>
  <c r="I13" i="2" s="1"/>
  <c r="H21" i="2"/>
  <c r="G21" i="2"/>
  <c r="F21" i="2"/>
  <c r="E21" i="2"/>
  <c r="E13" i="2" s="1"/>
  <c r="D21" i="2"/>
  <c r="C21" i="2"/>
  <c r="K19" i="2"/>
  <c r="J19" i="2"/>
  <c r="J13" i="2" s="1"/>
  <c r="I19" i="2"/>
  <c r="H19" i="2"/>
  <c r="G19" i="2"/>
  <c r="F19" i="2"/>
  <c r="F13" i="2" s="1"/>
  <c r="E19" i="2"/>
  <c r="D19" i="2"/>
  <c r="C19" i="2"/>
  <c r="K14" i="2"/>
  <c r="K13" i="2" s="1"/>
  <c r="J14" i="2"/>
  <c r="I14" i="2"/>
  <c r="H14" i="2"/>
  <c r="G14" i="2"/>
  <c r="G13" i="2" s="1"/>
  <c r="F14" i="2"/>
  <c r="E14" i="2"/>
  <c r="D14" i="2"/>
  <c r="C14" i="2"/>
  <c r="C13" i="2" s="1"/>
  <c r="H13" i="2"/>
  <c r="H8" i="2" s="1"/>
  <c r="H11" i="2" s="1"/>
  <c r="D13" i="2"/>
  <c r="K12" i="2"/>
  <c r="J12" i="2"/>
  <c r="I12" i="2"/>
  <c r="H12" i="2"/>
  <c r="G12" i="2"/>
  <c r="F12" i="2"/>
  <c r="E12" i="2"/>
  <c r="D12" i="2"/>
  <c r="C12" i="2"/>
  <c r="K191" i="1"/>
  <c r="J191" i="1"/>
  <c r="J188" i="1" s="1"/>
  <c r="I191" i="1"/>
  <c r="H191" i="1"/>
  <c r="G191" i="1"/>
  <c r="F191" i="1"/>
  <c r="F188" i="1" s="1"/>
  <c r="E191" i="1"/>
  <c r="D191" i="1"/>
  <c r="C191" i="1"/>
  <c r="L188" i="1"/>
  <c r="K188" i="1"/>
  <c r="I188" i="1"/>
  <c r="H188" i="1"/>
  <c r="G188" i="1"/>
  <c r="E188" i="1"/>
  <c r="D188" i="1"/>
  <c r="C188" i="1"/>
  <c r="L179" i="1"/>
  <c r="K179" i="1"/>
  <c r="J179" i="1"/>
  <c r="I179" i="1"/>
  <c r="H179" i="1"/>
  <c r="G179" i="1"/>
  <c r="F179" i="1"/>
  <c r="E179" i="1"/>
  <c r="D179" i="1"/>
  <c r="C179" i="1"/>
  <c r="L160" i="1"/>
  <c r="L155" i="1" s="1"/>
  <c r="K160" i="1"/>
  <c r="J160" i="1"/>
  <c r="I160" i="1"/>
  <c r="H160" i="1"/>
  <c r="H155" i="1" s="1"/>
  <c r="K155" i="1"/>
  <c r="J155" i="1"/>
  <c r="I155" i="1"/>
  <c r="G155" i="1"/>
  <c r="F155" i="1"/>
  <c r="E155" i="1"/>
  <c r="D155" i="1"/>
  <c r="C155" i="1"/>
  <c r="L136" i="1"/>
  <c r="K136" i="1"/>
  <c r="J136" i="1"/>
  <c r="I136" i="1"/>
  <c r="H136" i="1"/>
  <c r="L131" i="1"/>
  <c r="K131" i="1"/>
  <c r="J131" i="1"/>
  <c r="I131" i="1"/>
  <c r="H131" i="1"/>
  <c r="G131" i="1"/>
  <c r="F131" i="1"/>
  <c r="E131" i="1"/>
  <c r="D131" i="1"/>
  <c r="C131" i="1"/>
  <c r="L126" i="1"/>
  <c r="K126" i="1"/>
  <c r="J126" i="1"/>
  <c r="I126" i="1"/>
  <c r="H126" i="1"/>
  <c r="G126" i="1"/>
  <c r="F126" i="1"/>
  <c r="F117" i="1" s="1"/>
  <c r="F108" i="1" s="1"/>
  <c r="F5" i="1" s="1"/>
  <c r="E126" i="1"/>
  <c r="D126" i="1"/>
  <c r="C126" i="1"/>
  <c r="L122" i="1"/>
  <c r="L117" i="1" s="1"/>
  <c r="K122" i="1"/>
  <c r="J122" i="1"/>
  <c r="I122" i="1"/>
  <c r="H122" i="1"/>
  <c r="H117" i="1" s="1"/>
  <c r="G122" i="1"/>
  <c r="F122" i="1"/>
  <c r="E122" i="1"/>
  <c r="D122" i="1"/>
  <c r="D117" i="1" s="1"/>
  <c r="D108" i="1" s="1"/>
  <c r="D5" i="1" s="1"/>
  <c r="C122" i="1"/>
  <c r="L118" i="1"/>
  <c r="K118" i="1"/>
  <c r="J118" i="1"/>
  <c r="J117" i="1" s="1"/>
  <c r="J108" i="1" s="1"/>
  <c r="J5" i="1" s="1"/>
  <c r="I118" i="1"/>
  <c r="H118" i="1"/>
  <c r="K117" i="1"/>
  <c r="I117" i="1"/>
  <c r="G117" i="1"/>
  <c r="E117" i="1"/>
  <c r="C117" i="1"/>
  <c r="L109" i="1"/>
  <c r="K109" i="1"/>
  <c r="J109" i="1"/>
  <c r="I109" i="1"/>
  <c r="I108" i="1" s="1"/>
  <c r="I5" i="1" s="1"/>
  <c r="H109" i="1"/>
  <c r="G109" i="1"/>
  <c r="F109" i="1"/>
  <c r="E109" i="1"/>
  <c r="E108" i="1" s="1"/>
  <c r="E5" i="1" s="1"/>
  <c r="D109" i="1"/>
  <c r="C109" i="1"/>
  <c r="K108" i="1"/>
  <c r="K5" i="1" s="1"/>
  <c r="G108" i="1"/>
  <c r="G5" i="1" s="1"/>
  <c r="C108" i="1"/>
  <c r="C5" i="1" s="1"/>
  <c r="K100" i="1"/>
  <c r="J100" i="1"/>
  <c r="I100" i="1"/>
  <c r="H100" i="1"/>
  <c r="H96" i="1" s="1"/>
  <c r="G100" i="1"/>
  <c r="F100" i="1"/>
  <c r="E100" i="1"/>
  <c r="D100" i="1"/>
  <c r="D96" i="1" s="1"/>
  <c r="C100" i="1"/>
  <c r="K96" i="1"/>
  <c r="J96" i="1"/>
  <c r="I96" i="1"/>
  <c r="G96" i="1"/>
  <c r="F96" i="1"/>
  <c r="E96" i="1"/>
  <c r="C96" i="1"/>
  <c r="L92" i="1"/>
  <c r="K92" i="1"/>
  <c r="J92" i="1"/>
  <c r="I92" i="1"/>
  <c r="H92" i="1"/>
  <c r="G92" i="1"/>
  <c r="F92" i="1"/>
  <c r="E92" i="1"/>
  <c r="D92" i="1"/>
  <c r="C92" i="1"/>
  <c r="L89" i="1"/>
  <c r="K89" i="1"/>
  <c r="J89" i="1"/>
  <c r="I89" i="1"/>
  <c r="H89" i="1"/>
  <c r="G89" i="1"/>
  <c r="F89" i="1"/>
  <c r="E89" i="1"/>
  <c r="D89" i="1"/>
  <c r="C89" i="1"/>
  <c r="L85" i="1"/>
  <c r="K85" i="1"/>
  <c r="K84" i="1" s="1"/>
  <c r="J85" i="1"/>
  <c r="I85" i="1"/>
  <c r="H85" i="1"/>
  <c r="G85" i="1"/>
  <c r="G84" i="1" s="1"/>
  <c r="F85" i="1"/>
  <c r="E85" i="1"/>
  <c r="D85" i="1"/>
  <c r="C85" i="1"/>
  <c r="C84" i="1" s="1"/>
  <c r="L84" i="1"/>
  <c r="J84" i="1"/>
  <c r="I84" i="1"/>
  <c r="H84" i="1"/>
  <c r="F84" i="1"/>
  <c r="E84" i="1"/>
  <c r="D84" i="1"/>
  <c r="L78" i="1"/>
  <c r="K78" i="1"/>
  <c r="K77" i="1" s="1"/>
  <c r="J78" i="1"/>
  <c r="I78" i="1"/>
  <c r="H78" i="1"/>
  <c r="G78" i="1"/>
  <c r="G77" i="1" s="1"/>
  <c r="F78" i="1"/>
  <c r="E78" i="1"/>
  <c r="D78" i="1"/>
  <c r="C78" i="1"/>
  <c r="C77" i="1" s="1"/>
  <c r="L77" i="1"/>
  <c r="J77" i="1"/>
  <c r="I77" i="1"/>
  <c r="H77" i="1"/>
  <c r="F77" i="1"/>
  <c r="E77" i="1"/>
  <c r="D77" i="1"/>
  <c r="L71" i="1"/>
  <c r="K71" i="1"/>
  <c r="J71" i="1"/>
  <c r="I71" i="1"/>
  <c r="H71" i="1"/>
  <c r="G71" i="1"/>
  <c r="F71" i="1"/>
  <c r="E71" i="1"/>
  <c r="D71" i="1"/>
  <c r="C71" i="1"/>
  <c r="L50" i="1"/>
  <c r="K50" i="1"/>
  <c r="J50" i="1"/>
  <c r="I50" i="1"/>
  <c r="I47" i="1" s="1"/>
  <c r="H50" i="1"/>
  <c r="G50" i="1"/>
  <c r="F50" i="1"/>
  <c r="E50" i="1"/>
  <c r="E47" i="1" s="1"/>
  <c r="D50" i="1"/>
  <c r="C50" i="1"/>
  <c r="L47" i="1"/>
  <c r="K47" i="1"/>
  <c r="J47" i="1"/>
  <c r="H47" i="1"/>
  <c r="G47" i="1"/>
  <c r="F47" i="1"/>
  <c r="D47" i="1"/>
  <c r="C47" i="1"/>
  <c r="L29" i="1"/>
  <c r="K29" i="1"/>
  <c r="J29" i="1"/>
  <c r="I29" i="1"/>
  <c r="H29" i="1"/>
  <c r="G29" i="1"/>
  <c r="F29" i="1"/>
  <c r="E29" i="1"/>
  <c r="D29" i="1"/>
  <c r="C29" i="1"/>
  <c r="L27" i="1"/>
  <c r="K27" i="1"/>
  <c r="J27" i="1"/>
  <c r="I27" i="1"/>
  <c r="H27" i="1"/>
  <c r="G27" i="1"/>
  <c r="F27" i="1"/>
  <c r="E27" i="1"/>
  <c r="D27" i="1"/>
  <c r="C27" i="1"/>
  <c r="L24" i="1"/>
  <c r="K24" i="1"/>
  <c r="J24" i="1"/>
  <c r="I24" i="1"/>
  <c r="H24" i="1"/>
  <c r="G24" i="1"/>
  <c r="F24" i="1"/>
  <c r="E24" i="1"/>
  <c r="D24" i="1"/>
  <c r="C24" i="1"/>
  <c r="L19" i="1"/>
  <c r="K19" i="1"/>
  <c r="J19" i="1"/>
  <c r="I19" i="1"/>
  <c r="H19" i="1"/>
  <c r="G19" i="1"/>
  <c r="F19" i="1"/>
  <c r="E19" i="1"/>
  <c r="D19" i="1"/>
  <c r="C19" i="1"/>
  <c r="L17" i="1"/>
  <c r="K17" i="1"/>
  <c r="J17" i="1"/>
  <c r="I17" i="1"/>
  <c r="H17" i="1"/>
  <c r="G17" i="1"/>
  <c r="F17" i="1"/>
  <c r="E17" i="1"/>
  <c r="D17" i="1"/>
  <c r="C17" i="1"/>
  <c r="L12" i="1"/>
  <c r="K12" i="1"/>
  <c r="K11" i="1" s="1"/>
  <c r="J12" i="1"/>
  <c r="I12" i="1"/>
  <c r="H12" i="1"/>
  <c r="G12" i="1"/>
  <c r="G11" i="1" s="1"/>
  <c r="F12" i="1"/>
  <c r="E12" i="1"/>
  <c r="D12" i="1"/>
  <c r="C12" i="1"/>
  <c r="C11" i="1" s="1"/>
  <c r="L11" i="1"/>
  <c r="J11" i="1"/>
  <c r="J194" i="1" s="1"/>
  <c r="J197" i="1" s="1"/>
  <c r="I11" i="1"/>
  <c r="H11" i="1"/>
  <c r="F11" i="1"/>
  <c r="F194" i="1" s="1"/>
  <c r="F197" i="1" s="1"/>
  <c r="E11" i="1"/>
  <c r="E4" i="1" s="1"/>
  <c r="D11" i="1"/>
  <c r="L4" i="1"/>
  <c r="J4" i="1"/>
  <c r="H4" i="1"/>
  <c r="F4" i="1"/>
  <c r="F6" i="1" s="1"/>
  <c r="D4" i="1"/>
  <c r="C192" i="2" l="1"/>
  <c r="C8" i="2"/>
  <c r="C11" i="2" s="1"/>
  <c r="K192" i="2"/>
  <c r="K8" i="2"/>
  <c r="K11" i="2" s="1"/>
  <c r="J8" i="2"/>
  <c r="J11" i="2" s="1"/>
  <c r="J192" i="2"/>
  <c r="I8" i="2"/>
  <c r="I11" i="2" s="1"/>
  <c r="I192" i="2"/>
  <c r="G192" i="2"/>
  <c r="G8" i="2"/>
  <c r="G11" i="2" s="1"/>
  <c r="F8" i="2"/>
  <c r="F11" i="2" s="1"/>
  <c r="F192" i="2"/>
  <c r="E8" i="2"/>
  <c r="E11" i="2" s="1"/>
  <c r="E192" i="2"/>
  <c r="D192" i="2"/>
  <c r="H192" i="2"/>
  <c r="D8" i="2"/>
  <c r="D11" i="2" s="1"/>
  <c r="G194" i="1"/>
  <c r="G197" i="1" s="1"/>
  <c r="G4" i="1"/>
  <c r="K4" i="1"/>
  <c r="K194" i="1"/>
  <c r="D194" i="1"/>
  <c r="D197" i="1" s="1"/>
  <c r="I194" i="1"/>
  <c r="I197" i="1" s="1"/>
  <c r="H108" i="1"/>
  <c r="H5" i="1" s="1"/>
  <c r="L108" i="1"/>
  <c r="L5" i="1" s="1"/>
  <c r="F8" i="1"/>
  <c r="C194" i="1"/>
  <c r="C197" i="1" s="1"/>
  <c r="C4" i="1"/>
  <c r="E6" i="1"/>
  <c r="E8" i="1" s="1"/>
  <c r="E7" i="1"/>
  <c r="J6" i="1"/>
  <c r="J8" i="1" s="1"/>
  <c r="L194" i="1"/>
  <c r="E194" i="1"/>
  <c r="E197" i="1" s="1"/>
  <c r="D6" i="1"/>
  <c r="D8" i="1" s="1"/>
  <c r="L6" i="1"/>
  <c r="L7" i="1" s="1"/>
  <c r="F7" i="1"/>
  <c r="J7" i="1"/>
  <c r="I4" i="1"/>
  <c r="K6" i="1" l="1"/>
  <c r="K8" i="1" s="1"/>
  <c r="K7" i="1"/>
  <c r="D7" i="1"/>
  <c r="G7" i="1"/>
  <c r="G6" i="1"/>
  <c r="G8" i="1" s="1"/>
  <c r="H8" i="1"/>
  <c r="I6" i="1"/>
  <c r="I8" i="1" s="1"/>
  <c r="I7" i="1"/>
  <c r="H6" i="1"/>
  <c r="H7" i="1" s="1"/>
  <c r="C6" i="1"/>
  <c r="C8" i="1" s="1"/>
  <c r="L8" i="1"/>
  <c r="H194" i="1"/>
  <c r="H197" i="1" s="1"/>
  <c r="C7" i="1" l="1"/>
</calcChain>
</file>

<file path=xl/sharedStrings.xml><?xml version="1.0" encoding="utf-8"?>
<sst xmlns="http://schemas.openxmlformats.org/spreadsheetml/2006/main" count="362" uniqueCount="197">
  <si>
    <t>Concepto</t>
  </si>
  <si>
    <t xml:space="preserve"> COMPARATIVOS  LEY DE INGRESOS  2015-2023</t>
  </si>
  <si>
    <t>Ingresos propios</t>
  </si>
  <si>
    <t>Ingresos federales</t>
  </si>
  <si>
    <t>Ingresos Totales</t>
  </si>
  <si>
    <t>% Propios</t>
  </si>
  <si>
    <t>%Federal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</si>
  <si>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</si>
  <si>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</si>
  <si>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</si>
  <si>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</si>
  <si>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</si>
  <si>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</si>
  <si>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</si>
  <si>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</si>
  <si>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</si>
  <si>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</si>
  <si>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</si>
  <si>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</si>
  <si>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</si>
  <si>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</si>
  <si>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</si>
  <si>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</si>
  <si>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</si>
  <si>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</si>
  <si>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</si>
  <si>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</si>
  <si>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</si>
  <si>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</si>
  <si>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</si>
  <si>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</si>
  <si>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</si>
  <si>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</si>
  <si>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</si>
  <si>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</si>
  <si>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</si>
  <si>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</si>
  <si>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</si>
  <si>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</si>
  <si>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</si>
  <si>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</si>
  <si>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</si>
  <si>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</si>
  <si>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</si>
  <si>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De la Secretaría de Gobierno</t>
  </si>
  <si>
    <t>De la Secretaría de Desarrollo Social</t>
  </si>
  <si>
    <t>De la Secretaría de Finanzas y Planeación</t>
  </si>
  <si>
    <t>De la Secretaría de Desarrollo Territorial Urbano Sustentable</t>
  </si>
  <si>
    <t>De la Secretaría de Obras Públicas</t>
  </si>
  <si>
    <t>De la Secretaría de Ecología y Medio Ambiente</t>
  </si>
  <si>
    <t>De la Secretaría de Desarrollo Económico</t>
  </si>
  <si>
    <t>De la Secretaría de Trabajo y Previsión Social</t>
  </si>
  <si>
    <t>De la Secretaría de Desarrollo Agropecuario, Rural y Pesca</t>
  </si>
  <si>
    <t>De la Secretaría de Educación</t>
  </si>
  <si>
    <t>De la Secretaría de Salud</t>
  </si>
  <si>
    <t>De la Secretaría de Turismo</t>
  </si>
  <si>
    <t>De la Secretaría de la Contraloría</t>
  </si>
  <si>
    <t>De la Oficialía Mayor</t>
  </si>
  <si>
    <t>De la Secretaría de Seguridad Pública</t>
  </si>
  <si>
    <t>De las Entidades</t>
  </si>
  <si>
    <t>Del Poder Judicial</t>
  </si>
  <si>
    <t>De los Órganos Autónomos</t>
  </si>
  <si>
    <t>De los Derechos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</si>
  <si>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</si>
  <si>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</si>
  <si>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</si>
  <si>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</si>
  <si>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</si>
  <si>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</si>
  <si>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</si>
  <si>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</si>
  <si>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</si>
  <si>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</si>
  <si>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</si>
  <si>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</si>
  <si>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</si>
  <si>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</si>
  <si>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</si>
  <si>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>Otros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</si>
  <si>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</si>
  <si>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</si>
  <si>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</si>
  <si>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</si>
  <si>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</si>
  <si>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</si>
  <si>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Por los servicios que prestan las Empresas de Participación Estatal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</si>
  <si>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</si>
  <si>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</si>
  <si>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</si>
  <si>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</si>
  <si>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</si>
  <si>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</si>
  <si>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</si>
  <si>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</si>
  <si>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</si>
  <si>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</si>
  <si>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</si>
  <si>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</si>
  <si>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</si>
  <si>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</si>
  <si>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</si>
  <si>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</si>
  <si>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</si>
  <si>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</si>
  <si>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</si>
  <si>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</si>
  <si>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</si>
  <si>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</si>
  <si>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</si>
  <si>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</si>
  <si>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</si>
  <si>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</si>
  <si>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</si>
  <si>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</si>
  <si>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</si>
  <si>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</si>
  <si>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</si>
  <si>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</si>
  <si>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</si>
  <si>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</si>
  <si>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</si>
  <si>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</si>
  <si>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</si>
  <si>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</si>
  <si>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</si>
  <si>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</si>
  <si>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</si>
  <si>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</si>
  <si>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</si>
  <si>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</si>
  <si>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Energía</t>
  </si>
  <si>
    <t>Ramo 20 Bienestar</t>
  </si>
  <si>
    <t>Ramo 21 Turismo</t>
  </si>
  <si>
    <t>Ramo 23 Provisiones Salariales y Económicas</t>
  </si>
  <si>
    <t>Ramo 36 Seguridad y Protección Ciudadana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</si>
  <si>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</si>
  <si>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</si>
  <si>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</si>
  <si>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</si>
  <si>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</si>
  <si>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</si>
  <si>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</si>
  <si>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</si>
  <si>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Otros Ingresos por coordinación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</si>
  <si>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</si>
  <si>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</si>
  <si>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</si>
  <si>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</si>
  <si>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</si>
  <si>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</si>
  <si>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</si>
  <si>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</si>
  <si>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</si>
  <si>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</si>
  <si>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</si>
  <si>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</si>
  <si>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</si>
  <si>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</si>
  <si>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</si>
  <si>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</si>
  <si>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</si>
  <si>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</si>
  <si>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</si>
  <si>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</si>
  <si>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</si>
  <si>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</si>
  <si>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</si>
  <si>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</si>
  <si>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</si>
  <si>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</si>
  <si>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</si>
  <si>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</si>
  <si>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</si>
  <si>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</si>
  <si>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</si>
  <si>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 xml:space="preserve">GOBIERNO DEL ESTADO LIBRE Y SOBERANO DE QUINTANA ROO </t>
  </si>
  <si>
    <t>COMPARATIVOS TOTALES DE CUENTAS PÚBLICAS 2015-2023</t>
  </si>
  <si>
    <t>Del 1 de enero al 31 de diciembre</t>
  </si>
  <si>
    <t>(en pesos)</t>
  </si>
  <si>
    <t>COMPARATIVOS DE CUENTAS PÚBLICAS 2015-2023</t>
  </si>
  <si>
    <t>Secretaría de Gobierno</t>
  </si>
  <si>
    <t>Secretaría de Desarrollo Social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</si>
  <si>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</si>
  <si>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</si>
  <si>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</si>
  <si>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</si>
  <si>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</si>
  <si>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</si>
  <si>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</si>
  <si>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</si>
  <si>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</si>
  <si>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</si>
  <si>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</si>
  <si>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Pública</t>
  </si>
  <si>
    <t>Entidades</t>
  </si>
  <si>
    <t>Poder Judicial</t>
  </si>
  <si>
    <t>Órganos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</si>
</sst>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0"/>
      <name val="Arial"/>
      <family val="2"/>
    </font>
    <font>
      <b/>
      <sz val="12"/>
      <color theme="0"/>
      <name val="Arial Narrow"/>
      <family val="2"/>
    </font>
    <font>
      <sz val="11"/>
      <color theme="3" tint="0.39997558519241921"/>
      <name val="Arial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  <font>
      <b/>
      <sz val="10"/>
      <color theme="1"/>
      <name val="Arial"/>
      <family val="2"/>
    </font>
    <font>
      <b/>
      <sz val="11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/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thin">
        <color indexed="64"/>
      </right>
      <top style="hair">
        <color rgb="FF00B0F0"/>
      </top>
      <bottom style="hair">
        <color rgb="FF00B0F0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rgb="FF00B0F0"/>
      </top>
      <bottom/>
      <diagonal/>
    </border>
    <border>
      <left/>
      <right style="thin">
        <color indexed="64"/>
      </right>
      <top style="hair">
        <color rgb="FF00B0F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B0F0"/>
      </bottom>
      <diagonal/>
    </border>
    <border>
      <left/>
      <right style="medium">
        <color indexed="64"/>
      </right>
      <top/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hair">
        <color rgb="FF00B0F0"/>
      </top>
      <bottom style="medium">
        <color indexed="64"/>
      </bottom>
      <diagonal/>
    </border>
    <border>
      <left/>
      <right/>
      <top style="hair">
        <color rgb="FF00B0F0"/>
      </top>
      <bottom style="medium">
        <color indexed="64"/>
      </bottom>
      <diagonal/>
    </border>
    <border>
      <left/>
      <right style="medium">
        <color indexed="64"/>
      </right>
      <top style="hair">
        <color rgb="FF00B0F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9" fontId="5" fillId="0" borderId="0" xfId="2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7" fillId="3" borderId="14" xfId="3" applyNumberFormat="1" applyFont="1" applyFill="1" applyBorder="1" applyAlignment="1">
      <alignment vertical="center" wrapText="1"/>
    </xf>
    <xf numFmtId="3" fontId="7" fillId="3" borderId="15" xfId="3" applyNumberFormat="1" applyFont="1" applyFill="1" applyBorder="1" applyAlignment="1">
      <alignment vertical="center" wrapText="1"/>
    </xf>
    <xf numFmtId="3" fontId="7" fillId="4" borderId="16" xfId="3" applyNumberFormat="1" applyFont="1" applyFill="1" applyBorder="1" applyAlignment="1">
      <alignment horizontal="left" vertical="center" wrapText="1"/>
    </xf>
    <xf numFmtId="3" fontId="7" fillId="4" borderId="17" xfId="3" applyNumberFormat="1" applyFont="1" applyFill="1" applyBorder="1">
      <alignment vertical="center"/>
    </xf>
    <xf numFmtId="3" fontId="8" fillId="0" borderId="16" xfId="0" applyNumberFormat="1" applyFont="1" applyBorder="1" applyAlignment="1">
      <alignment horizontal="left" vertical="center" wrapText="1" indent="1"/>
    </xf>
    <xf numFmtId="3" fontId="9" fillId="0" borderId="17" xfId="0" applyNumberFormat="1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9" fillId="0" borderId="16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wrapText="1" indent="1"/>
    </xf>
    <xf numFmtId="3" fontId="7" fillId="4" borderId="18" xfId="3" applyNumberFormat="1" applyFont="1" applyFill="1" applyBorder="1">
      <alignment vertical="center"/>
    </xf>
    <xf numFmtId="3" fontId="8" fillId="0" borderId="16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" fontId="7" fillId="3" borderId="16" xfId="3" applyNumberFormat="1" applyFont="1" applyFill="1" applyBorder="1" applyAlignment="1">
      <alignment vertical="center" wrapText="1"/>
    </xf>
    <xf numFmtId="3" fontId="7" fillId="3" borderId="17" xfId="3" applyNumberFormat="1" applyFont="1" applyFill="1" applyBorder="1">
      <alignment vertical="center"/>
    </xf>
    <xf numFmtId="3" fontId="7" fillId="3" borderId="18" xfId="3" applyNumberFormat="1" applyFont="1" applyFill="1" applyBorder="1">
      <alignment vertical="center"/>
    </xf>
    <xf numFmtId="4" fontId="10" fillId="0" borderId="19" xfId="1" applyNumberFormat="1" applyFont="1" applyBorder="1" applyAlignment="1">
      <alignment vertical="center"/>
    </xf>
    <xf numFmtId="3" fontId="7" fillId="4" borderId="20" xfId="3" applyNumberFormat="1" applyFont="1" applyFill="1" applyBorder="1" applyAlignment="1">
      <alignment horizontal="left" vertical="center" wrapText="1"/>
    </xf>
    <xf numFmtId="3" fontId="8" fillId="0" borderId="21" xfId="0" applyNumberFormat="1" applyFont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3" fontId="8" fillId="0" borderId="22" xfId="0" applyNumberFormat="1" applyFont="1" applyBorder="1" applyAlignment="1">
      <alignment vertical="center"/>
    </xf>
    <xf numFmtId="0" fontId="2" fillId="0" borderId="22" xfId="0" applyFont="1" applyBorder="1"/>
    <xf numFmtId="3" fontId="7" fillId="0" borderId="20" xfId="3" applyNumberFormat="1" applyFont="1" applyBorder="1" applyAlignment="1">
      <alignment horizontal="left" vertical="center" wrapText="1"/>
    </xf>
    <xf numFmtId="3" fontId="7" fillId="0" borderId="23" xfId="3" applyNumberFormat="1" applyFont="1" applyBorder="1">
      <alignment vertical="center"/>
    </xf>
    <xf numFmtId="3" fontId="7" fillId="4" borderId="23" xfId="3" applyNumberFormat="1" applyFont="1" applyFill="1" applyBorder="1">
      <alignment vertical="center"/>
    </xf>
    <xf numFmtId="3" fontId="7" fillId="4" borderId="24" xfId="3" applyNumberFormat="1" applyFont="1" applyFill="1" applyBorder="1">
      <alignment vertical="center"/>
    </xf>
    <xf numFmtId="3" fontId="7" fillId="0" borderId="16" xfId="3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 wrapText="1"/>
    </xf>
    <xf numFmtId="3" fontId="11" fillId="0" borderId="17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indent="2"/>
    </xf>
    <xf numFmtId="0" fontId="11" fillId="0" borderId="16" xfId="0" applyFont="1" applyBorder="1" applyAlignment="1">
      <alignment horizontal="left" vertical="center" indent="1"/>
    </xf>
    <xf numFmtId="3" fontId="9" fillId="0" borderId="17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center" vertical="center" wrapText="1"/>
    </xf>
    <xf numFmtId="3" fontId="12" fillId="2" borderId="26" xfId="0" applyNumberFormat="1" applyFont="1" applyFill="1" applyBorder="1" applyAlignment="1">
      <alignment vertical="center"/>
    </xf>
    <xf numFmtId="3" fontId="2" fillId="0" borderId="0" xfId="0" applyNumberFormat="1" applyFont="1"/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7" fillId="3" borderId="30" xfId="3" applyNumberFormat="1" applyFont="1" applyFill="1" applyBorder="1" applyAlignment="1">
      <alignment vertical="center" wrapText="1"/>
    </xf>
    <xf numFmtId="3" fontId="7" fillId="3" borderId="31" xfId="3" applyNumberFormat="1" applyFont="1" applyFill="1" applyBorder="1" applyAlignment="1">
      <alignment vertical="center" wrapText="1"/>
    </xf>
    <xf numFmtId="3" fontId="7" fillId="4" borderId="32" xfId="3" applyNumberFormat="1" applyFont="1" applyFill="1" applyBorder="1" applyAlignment="1">
      <alignment horizontal="left" vertical="center" wrapText="1"/>
    </xf>
    <xf numFmtId="3" fontId="7" fillId="4" borderId="17" xfId="3" applyNumberFormat="1" applyFont="1" applyFill="1" applyBorder="1" applyAlignment="1">
      <alignment vertical="center" wrapText="1"/>
    </xf>
    <xf numFmtId="3" fontId="7" fillId="4" borderId="33" xfId="3" applyNumberFormat="1" applyFont="1" applyFill="1" applyBorder="1" applyAlignment="1">
      <alignment vertical="center" wrapText="1"/>
    </xf>
    <xf numFmtId="3" fontId="8" fillId="0" borderId="32" xfId="0" applyNumberFormat="1" applyFont="1" applyBorder="1" applyAlignment="1">
      <alignment horizontal="left" vertical="center" wrapText="1"/>
    </xf>
    <xf numFmtId="3" fontId="9" fillId="0" borderId="17" xfId="0" applyNumberFormat="1" applyFont="1" applyBorder="1" applyAlignment="1">
      <alignment vertical="center" wrapText="1"/>
    </xf>
    <xf numFmtId="3" fontId="9" fillId="0" borderId="33" xfId="0" applyNumberFormat="1" applyFont="1" applyBorder="1" applyAlignment="1">
      <alignment vertical="center" wrapText="1"/>
    </xf>
    <xf numFmtId="0" fontId="9" fillId="0" borderId="32" xfId="0" applyFont="1" applyBorder="1" applyAlignment="1">
      <alignment horizontal="left" vertical="center" wrapText="1"/>
    </xf>
    <xf numFmtId="3" fontId="9" fillId="0" borderId="33" xfId="0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33" xfId="0" applyNumberFormat="1" applyFont="1" applyBorder="1" applyAlignment="1">
      <alignment vertical="center" wrapText="1"/>
    </xf>
    <xf numFmtId="3" fontId="7" fillId="3" borderId="32" xfId="3" applyNumberFormat="1" applyFont="1" applyFill="1" applyBorder="1" applyAlignment="1">
      <alignment vertical="center" wrapText="1"/>
    </xf>
    <xf numFmtId="3" fontId="7" fillId="3" borderId="17" xfId="3" applyNumberFormat="1" applyFont="1" applyFill="1" applyBorder="1" applyAlignment="1">
      <alignment vertical="center" wrapText="1"/>
    </xf>
    <xf numFmtId="3" fontId="7" fillId="3" borderId="33" xfId="3" applyNumberFormat="1" applyFont="1" applyFill="1" applyBorder="1" applyAlignment="1">
      <alignment vertical="center" wrapText="1"/>
    </xf>
    <xf numFmtId="0" fontId="9" fillId="0" borderId="33" xfId="0" applyFont="1" applyBorder="1" applyAlignment="1">
      <alignment horizontal="right" vertical="center" wrapText="1"/>
    </xf>
    <xf numFmtId="3" fontId="7" fillId="4" borderId="34" xfId="3" applyNumberFormat="1" applyFont="1" applyFill="1" applyBorder="1" applyAlignment="1">
      <alignment horizontal="left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8" fillId="0" borderId="29" xfId="0" applyNumberFormat="1" applyFont="1" applyBorder="1" applyAlignment="1">
      <alignment vertical="center" wrapText="1"/>
    </xf>
    <xf numFmtId="3" fontId="15" fillId="0" borderId="35" xfId="3" applyNumberFormat="1" applyFont="1" applyBorder="1" applyAlignment="1">
      <alignment horizontal="left" vertical="center" indent="2"/>
    </xf>
    <xf numFmtId="3" fontId="7" fillId="0" borderId="23" xfId="3" applyNumberFormat="1" applyFont="1" applyBorder="1" applyAlignment="1">
      <alignment vertical="center" wrapText="1"/>
    </xf>
    <xf numFmtId="3" fontId="7" fillId="0" borderId="36" xfId="3" applyNumberFormat="1" applyFont="1" applyBorder="1" applyAlignment="1">
      <alignment vertical="center" wrapText="1"/>
    </xf>
    <xf numFmtId="3" fontId="7" fillId="4" borderId="23" xfId="3" applyNumberFormat="1" applyFont="1" applyFill="1" applyBorder="1" applyAlignment="1">
      <alignment vertical="center" wrapText="1"/>
    </xf>
    <xf numFmtId="3" fontId="7" fillId="4" borderId="36" xfId="3" applyNumberFormat="1" applyFont="1" applyFill="1" applyBorder="1" applyAlignment="1">
      <alignment vertical="center" wrapText="1"/>
    </xf>
    <xf numFmtId="3" fontId="11" fillId="0" borderId="33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vertical="center" wrapText="1"/>
    </xf>
    <xf numFmtId="3" fontId="8" fillId="0" borderId="38" xfId="0" applyNumberFormat="1" applyFont="1" applyBorder="1" applyAlignment="1">
      <alignment vertical="center" wrapText="1"/>
    </xf>
    <xf numFmtId="3" fontId="8" fillId="0" borderId="39" xfId="0" applyNumberFormat="1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vertical="center" wrapText="1"/>
    </xf>
    <xf numFmtId="3" fontId="12" fillId="2" borderId="5" xfId="0" applyNumberFormat="1" applyFont="1" applyFill="1" applyBorder="1" applyAlignment="1">
      <alignment vertical="center" wrapText="1"/>
    </xf>
    <xf numFmtId="43" fontId="2" fillId="0" borderId="0" xfId="1" applyFont="1" applyAlignment="1">
      <alignment wrapText="1"/>
    </xf>
    <xf numFmtId="0" fontId="15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13" fillId="0" borderId="0" xfId="0" applyFont="1" applyAlignment="1">
      <alignment horizont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152400</xdr:rowOff>
    </xdr:from>
    <xdr:to>
      <xdr:col>12</xdr:col>
      <xdr:colOff>704894</xdr:colOff>
      <xdr:row>1</xdr:row>
      <xdr:rowOff>219075</xdr:rowOff>
    </xdr:to>
    <xdr:pic>
      <xdr:nvPicPr>
        <xdr:cNvPr id="2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00782A7-5F9C-415D-BAA8-B4B6CBD05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34419" b="65930" l="9535" r="90814">
                      <a14:foregroundMark x1="19070" y1="40930" x2="19070" y2="40930"/>
                      <a14:foregroundMark x1="47558" y1="51279" x2="47558" y2="51279"/>
                      <a14:foregroundMark x1="48837" y1="50581" x2="48837" y2="50581"/>
                      <a14:foregroundMark x1="52209" y1="50465" x2="52326" y2="49302"/>
                      <a14:foregroundMark x1="56279" y1="51860" x2="54535" y2="48721"/>
                      <a14:foregroundMark x1="63023" y1="49767" x2="65465" y2="49767"/>
                      <a14:foregroundMark x1="61977" y1="47326" x2="61860" y2="52791"/>
                      <a14:foregroundMark x1="43721" y1="47558" x2="43721" y2="52326"/>
                      <a14:foregroundMark x1="40349" y1="47442" x2="40349" y2="51512"/>
                      <a14:foregroundMark x1="35465" y1="47442" x2="40698" y2="52674"/>
                      <a14:foregroundMark x1="31279" y1="47326" x2="31163" y2="5267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804" t="34170" r="9314" b="34256"/>
        <a:stretch/>
      </xdr:blipFill>
      <xdr:spPr>
        <a:xfrm>
          <a:off x="15097125" y="152400"/>
          <a:ext cx="609644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112058</xdr:colOff>
      <xdr:row>0</xdr:row>
      <xdr:rowOff>78440</xdr:rowOff>
    </xdr:from>
    <xdr:to>
      <xdr:col>14</xdr:col>
      <xdr:colOff>67288</xdr:colOff>
      <xdr:row>1</xdr:row>
      <xdr:rowOff>201706</xdr:rowOff>
    </xdr:to>
    <xdr:pic>
      <xdr:nvPicPr>
        <xdr:cNvPr id="2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78326D7-4AD1-45E5-AE84-B5D4737C22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34419" b="65930" l="9535" r="90814">
                      <a14:foregroundMark x1="19070" y1="40930" x2="19070" y2="40930"/>
                      <a14:foregroundMark x1="47558" y1="51279" x2="47558" y2="51279"/>
                      <a14:foregroundMark x1="48837" y1="50581" x2="48837" y2="50581"/>
                      <a14:foregroundMark x1="52209" y1="50465" x2="52326" y2="49302"/>
                      <a14:foregroundMark x1="56279" y1="51860" x2="54535" y2="48721"/>
                      <a14:foregroundMark x1="63023" y1="49767" x2="65465" y2="49767"/>
                      <a14:foregroundMark x1="61977" y1="47326" x2="61860" y2="52791"/>
                      <a14:foregroundMark x1="43721" y1="47558" x2="43721" y2="52326"/>
                      <a14:foregroundMark x1="40349" y1="47442" x2="40349" y2="51512"/>
                      <a14:foregroundMark x1="35465" y1="47442" x2="40698" y2="52674"/>
                      <a14:foregroundMark x1="31279" y1="47326" x2="31163" y2="5267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804" t="34170" r="9314" b="34256"/>
        <a:stretch/>
      </xdr:blipFill>
      <xdr:spPr>
        <a:xfrm>
          <a:off x="16199783" y="78440"/>
          <a:ext cx="717230" cy="370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GA%20ARCHIVO%20(0706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ENTA PUBLICA + SARH"/>
      <sheetName val="AVANCE SARH 2024"/>
      <sheetName val="CUENTA PUBLICA 2024"/>
      <sheetName val="EAI 4T 2023"/>
      <sheetName val="EAID-LDF 4T 2023"/>
      <sheetName val="EAI 1T 2024"/>
      <sheetName val="EAID-LDF 1T 2024"/>
      <sheetName val="SUBSIDIOS 2015-2023"/>
      <sheetName val="SUBSIDIOS 2024"/>
      <sheetName val="BEBAL"/>
      <sheetName val="Aprov. Div. 2020"/>
      <sheetName val="Soporte Aprov. Div. 2020"/>
      <sheetName val="Aprov. Div. 2021"/>
      <sheetName val="Soporte Aprov. Div. 2021"/>
      <sheetName val="Aprov. Div. 2022 "/>
      <sheetName val="Soporte Aprov. Div. 2022"/>
      <sheetName val="Aprov. Div. 2023"/>
      <sheetName val="Soporte Aprov. Div. 2023"/>
      <sheetName val="Aprov. Div. 2024"/>
      <sheetName val="Productos"/>
      <sheetName val="DEUDA"/>
      <sheetName val="H y N"/>
      <sheetName val="Convenios 2019"/>
      <sheetName val="Convenios 2020"/>
      <sheetName val="Convenios 2021"/>
      <sheetName val="Convenios 2022 "/>
      <sheetName val="Convenios 2023"/>
      <sheetName val="Convenios 2024"/>
      <sheetName val="Secretarías 2020"/>
      <sheetName val="Secretarías 2021"/>
      <sheetName val="Secretarías 2022"/>
      <sheetName val="Secretarías 2023 "/>
      <sheetName val="Secretarías 2024"/>
      <sheetName val="Entidades 2020"/>
      <sheetName val="Entidades 2021"/>
      <sheetName val="Entidades 2022"/>
      <sheetName val="Entidades 2023 "/>
      <sheetName val="Entidades 2024  "/>
      <sheetName val="Ministrado Mpio 20"/>
      <sheetName val="Ministrado Mpio 21"/>
      <sheetName val="Ministrado Mpio 22"/>
      <sheetName val="Ministrado Mpio 23"/>
      <sheetName val="Ministrado Mpio 2024"/>
      <sheetName val="Estimado PEF Mpio 2022"/>
      <sheetName val="Estimado PEF Mpio 2021"/>
      <sheetName val="Estimado PEF Mpio 2021 (reducc)"/>
      <sheetName val="Descto. Particip. 2014"/>
      <sheetName val="Descto. Particip. 2015"/>
      <sheetName val="Descto. Particip. 2016"/>
      <sheetName val="Descto. Particip. 2017"/>
      <sheetName val="Descto. Particip. 2018"/>
      <sheetName val="Descto. Particip. 2019"/>
      <sheetName val="Descto. Particip. 2020"/>
      <sheetName val="Descto. Particip. 2021"/>
      <sheetName val="Descto. Particip. Concentrado"/>
      <sheetName val="Informe Quintana roo"/>
      <sheetName val="MES DE LIQUIDACION"/>
      <sheetName val="MES DE RETENCIÓN DE LOS ENT"/>
      <sheetName val="MES DE LIQUIDACIÓN FEDERACIÓN"/>
      <sheetName val="Reporte"/>
      <sheetName val="TOTAL DEPENDENCIA"/>
      <sheetName val="CONCENTRADO DE EJERCICIOS"/>
      <sheetName val="CP 2015 CONV 2021"/>
      <sheetName val="CP 2016 CONV 2021"/>
      <sheetName val="CP 2017 CONV 2021"/>
      <sheetName val="CP 2018 CONV 2021"/>
      <sheetName val="CP 2019 CONV 2021"/>
      <sheetName val="CP 2020 CONV 2021"/>
      <sheetName val="C. P. 2020"/>
      <sheetName val="C.P. 2021"/>
      <sheetName val="C.P. 2022"/>
      <sheetName val="C.P. 2023"/>
      <sheetName val="COMPARATIVOS TOTALES"/>
      <sheetName val="LI 2015"/>
      <sheetName val="LI 2016"/>
      <sheetName val="LI 2017"/>
      <sheetName val="LI 2018"/>
      <sheetName val="LI 2019"/>
      <sheetName val="LI 2020"/>
      <sheetName val="LI 2021"/>
      <sheetName val="L.I. 2022"/>
      <sheetName val="L.I. 2023"/>
      <sheetName val="L.I. 2024 "/>
      <sheetName val="COMPARATIVOS LI 2015-2024"/>
      <sheetName val="Estimación Secretarías 2020"/>
      <sheetName val="Estimación Secretarías 2021"/>
      <sheetName val="Estimación Secretarías 2022"/>
      <sheetName val="Estimación Secretarías 2023"/>
      <sheetName val="Estimación Entidades 2023"/>
      <sheetName val="Estimación Entidades 2024"/>
      <sheetName val="VISITAX"/>
      <sheetName val="SWAP"/>
      <sheetName val="AGEPRO 2016-2022"/>
      <sheetName val="CUENTA PÚBLICA 2023"/>
      <sheetName val="Plataformas"/>
      <sheetName val="Desc. anticipos 2023"/>
      <sheetName val="PRECIERRE COVENIOS 23"/>
      <sheetName val="Convenios U006 2024"/>
      <sheetName val="EA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196"/>
  <sheetViews>
    <sheetView showGridLines="0" tabSelected="1" zoomScaleNormal="100" workbookViewId="0"/>
  </sheetViews>
  <sheetFormatPr baseColWidth="10" defaultColWidth="11.42578125" defaultRowHeight="20.100000000000001" customHeight="1" x14ac:dyDescent="0.2"/>
  <cols>
    <col min="1" max="1" width="1.7109375" style="1" customWidth="1"/>
    <col min="2" max="2" width="61.42578125" style="1" customWidth="1"/>
    <col min="3" max="11" width="16.7109375" style="1" customWidth="1"/>
    <col min="12" max="16384" width="11.42578125" style="1"/>
  </cols>
  <sheetData>
    <row r="1" spans="2:11" ht="20.100000000000001" customHeight="1" x14ac:dyDescent="0.25">
      <c r="B1" s="92" t="s">
        <v>175</v>
      </c>
      <c r="C1" s="92"/>
      <c r="D1" s="92"/>
      <c r="E1" s="92"/>
      <c r="F1" s="92"/>
      <c r="G1" s="92"/>
      <c r="H1" s="92"/>
      <c r="I1" s="92"/>
      <c r="J1" s="92"/>
      <c r="K1" s="92"/>
    </row>
    <row r="2" spans="2:11" ht="20.100000000000001" customHeight="1" x14ac:dyDescent="0.25">
      <c r="B2" s="92" t="s">
        <v>176</v>
      </c>
      <c r="C2" s="92"/>
      <c r="D2" s="92"/>
      <c r="E2" s="92"/>
      <c r="F2" s="92"/>
      <c r="G2" s="92"/>
      <c r="H2" s="92"/>
      <c r="I2" s="92"/>
      <c r="J2" s="92"/>
      <c r="K2" s="92"/>
    </row>
    <row r="3" spans="2:11" ht="20.100000000000001" customHeight="1" x14ac:dyDescent="0.25">
      <c r="B3" s="92" t="s">
        <v>177</v>
      </c>
      <c r="C3" s="92"/>
      <c r="D3" s="92"/>
      <c r="E3" s="92"/>
      <c r="F3" s="92"/>
      <c r="G3" s="92"/>
      <c r="H3" s="92"/>
      <c r="I3" s="92"/>
      <c r="J3" s="92"/>
      <c r="K3" s="92"/>
    </row>
    <row r="4" spans="2:11" ht="20.100000000000001" customHeight="1" x14ac:dyDescent="0.25">
      <c r="B4" s="92" t="s">
        <v>178</v>
      </c>
      <c r="C4" s="92"/>
      <c r="D4" s="92"/>
      <c r="E4" s="92"/>
      <c r="F4" s="92"/>
      <c r="G4" s="92"/>
      <c r="H4" s="92"/>
      <c r="I4" s="92"/>
      <c r="J4" s="92"/>
      <c r="K4" s="92"/>
    </row>
    <row r="5" spans="2:11" ht="20.100000000000001" customHeight="1" thickBot="1" x14ac:dyDescent="0.25"/>
    <row r="6" spans="2:11" ht="24.95" customHeight="1" thickBot="1" x14ac:dyDescent="0.25">
      <c r="B6" s="93" t="s">
        <v>0</v>
      </c>
      <c r="C6" s="95" t="s">
        <v>179</v>
      </c>
      <c r="D6" s="96"/>
      <c r="E6" s="96"/>
      <c r="F6" s="96"/>
      <c r="G6" s="96"/>
      <c r="H6" s="96"/>
      <c r="I6" s="96"/>
      <c r="J6" s="96"/>
      <c r="K6" s="97"/>
    </row>
    <row r="7" spans="2:11" ht="24.95" customHeight="1" thickBot="1" x14ac:dyDescent="0.25">
      <c r="B7" s="94"/>
      <c r="C7" s="52">
        <v>2015</v>
      </c>
      <c r="D7" s="52">
        <v>2016</v>
      </c>
      <c r="E7" s="52">
        <v>2017</v>
      </c>
      <c r="F7" s="52">
        <v>2018</v>
      </c>
      <c r="G7" s="52">
        <v>2019</v>
      </c>
      <c r="H7" s="52">
        <v>2020</v>
      </c>
      <c r="I7" s="53">
        <v>2021</v>
      </c>
      <c r="J7" s="53">
        <v>2022</v>
      </c>
      <c r="K7" s="53">
        <v>2023</v>
      </c>
    </row>
    <row r="8" spans="2:11" ht="24.95" customHeight="1" x14ac:dyDescent="0.2">
      <c r="B8" s="7" t="s">
        <v>2</v>
      </c>
      <c r="C8" s="54">
        <f t="shared" ref="C8:K8" si="0">SUM(C13,C49,C78,C85)</f>
        <v>4576624789.5100002</v>
      </c>
      <c r="D8" s="54">
        <f t="shared" si="0"/>
        <v>4642026417.5600004</v>
      </c>
      <c r="E8" s="54">
        <f t="shared" si="0"/>
        <v>5001163938.2699995</v>
      </c>
      <c r="F8" s="54">
        <f t="shared" si="0"/>
        <v>5817572975.5599995</v>
      </c>
      <c r="G8" s="54">
        <f t="shared" si="0"/>
        <v>5999276226.9399996</v>
      </c>
      <c r="H8" s="54">
        <f t="shared" si="0"/>
        <v>4593995792.9299994</v>
      </c>
      <c r="I8" s="54">
        <f t="shared" si="0"/>
        <v>6068503790.6999998</v>
      </c>
      <c r="J8" s="54">
        <f t="shared" si="0"/>
        <v>8373995858.4399996</v>
      </c>
      <c r="K8" s="55">
        <f t="shared" si="0"/>
        <v>11403531439.5</v>
      </c>
    </row>
    <row r="9" spans="2:11" ht="24.95" customHeight="1" x14ac:dyDescent="0.2">
      <c r="B9" s="7" t="s">
        <v>3</v>
      </c>
      <c r="C9" s="54">
        <v>21872025456.849998</v>
      </c>
      <c r="D9" s="54">
        <v>22329189023.860001</v>
      </c>
      <c r="E9" s="54">
        <v>23245181866.68</v>
      </c>
      <c r="F9" s="54">
        <v>25570027782.690002</v>
      </c>
      <c r="G9" s="54">
        <v>26784038545.419998</v>
      </c>
      <c r="H9" s="54">
        <v>26896107259.750004</v>
      </c>
      <c r="I9" s="54">
        <v>26675661868.630001</v>
      </c>
      <c r="J9" s="54">
        <v>30439864643.689995</v>
      </c>
      <c r="K9" s="55">
        <v>36810884053.330002</v>
      </c>
    </row>
    <row r="10" spans="2:11" ht="24.95" customHeight="1" x14ac:dyDescent="0.2">
      <c r="B10" s="7" t="s">
        <v>4</v>
      </c>
      <c r="C10" s="54">
        <v>26448650246.360001</v>
      </c>
      <c r="D10" s="54">
        <v>26971215441.420002</v>
      </c>
      <c r="E10" s="54">
        <v>28246345804.949997</v>
      </c>
      <c r="F10" s="54">
        <v>31387600758.25</v>
      </c>
      <c r="G10" s="54">
        <v>32783314772.360001</v>
      </c>
      <c r="H10" s="54">
        <v>31490103052.680008</v>
      </c>
      <c r="I10" s="54">
        <v>32744165659.329998</v>
      </c>
      <c r="J10" s="54">
        <v>38813860502.12999</v>
      </c>
      <c r="K10" s="55">
        <v>48214415492.830002</v>
      </c>
    </row>
    <row r="11" spans="2:11" ht="24.95" customHeight="1" x14ac:dyDescent="0.2">
      <c r="B11" s="7" t="s">
        <v>5</v>
      </c>
      <c r="C11" s="9">
        <f>C8/C10</f>
        <v>0.17303812281081749</v>
      </c>
      <c r="D11" s="9">
        <f t="shared" ref="D11:K11" si="1">D8/D10</f>
        <v>0.17211039033973929</v>
      </c>
      <c r="E11" s="9">
        <f t="shared" si="1"/>
        <v>0.17705525425499735</v>
      </c>
      <c r="F11" s="9">
        <f t="shared" si="1"/>
        <v>0.18534621427000575</v>
      </c>
      <c r="G11" s="9">
        <f t="shared" si="1"/>
        <v>0.18299785328596668</v>
      </c>
      <c r="H11" s="9">
        <f t="shared" si="1"/>
        <v>0.14588697233682191</v>
      </c>
      <c r="I11" s="9">
        <f t="shared" si="1"/>
        <v>0.18533084195324009</v>
      </c>
      <c r="J11" s="9">
        <f t="shared" si="1"/>
        <v>0.21574756414607249</v>
      </c>
      <c r="K11" s="9">
        <f t="shared" si="1"/>
        <v>0.23651705248186256</v>
      </c>
    </row>
    <row r="12" spans="2:11" ht="24.95" customHeight="1" x14ac:dyDescent="0.2">
      <c r="B12" s="7" t="s">
        <v>6</v>
      </c>
      <c r="C12" s="9">
        <f>C9/C10</f>
        <v>0.82696187718918246</v>
      </c>
      <c r="D12" s="9">
        <f t="shared" ref="D12:K12" si="2">D9/D10</f>
        <v>0.82788960966026071</v>
      </c>
      <c r="E12" s="9">
        <f t="shared" si="2"/>
        <v>0.82294474574500276</v>
      </c>
      <c r="F12" s="9">
        <f t="shared" si="2"/>
        <v>0.81465378572999436</v>
      </c>
      <c r="G12" s="9">
        <f t="shared" si="2"/>
        <v>0.81700214671403326</v>
      </c>
      <c r="H12" s="9">
        <f t="shared" si="2"/>
        <v>0.85411302766317798</v>
      </c>
      <c r="I12" s="9">
        <f t="shared" si="2"/>
        <v>0.81466915804675999</v>
      </c>
      <c r="J12" s="9">
        <f t="shared" si="2"/>
        <v>0.78425243585392768</v>
      </c>
      <c r="K12" s="9">
        <f t="shared" si="2"/>
        <v>0.7634829475181375</v>
      </c>
    </row>
    <row r="13" spans="2:11" ht="20.100000000000001" customHeight="1" x14ac:dyDescent="0.2">
      <c r="B13" s="56" t="s">
        <v>7</v>
      </c>
      <c r="C13" s="17">
        <f t="shared" ref="C13:K13" si="3">SUM(C14,C19,C21,C25,C26,C29,C31,C35,C36)</f>
        <v>2226261811</v>
      </c>
      <c r="D13" s="17">
        <f t="shared" si="3"/>
        <v>2585479924.7600002</v>
      </c>
      <c r="E13" s="17">
        <f t="shared" si="3"/>
        <v>3188707028.23</v>
      </c>
      <c r="F13" s="17">
        <f t="shared" si="3"/>
        <v>3558431549.2999997</v>
      </c>
      <c r="G13" s="17">
        <f t="shared" si="3"/>
        <v>3930799414.9899998</v>
      </c>
      <c r="H13" s="17">
        <f t="shared" si="3"/>
        <v>2901028924.75</v>
      </c>
      <c r="I13" s="17">
        <f t="shared" si="3"/>
        <v>4151201206.7100005</v>
      </c>
      <c r="J13" s="17">
        <f t="shared" si="3"/>
        <v>5357919368.5699997</v>
      </c>
      <c r="K13" s="57">
        <f t="shared" si="3"/>
        <v>8340456780.2099991</v>
      </c>
    </row>
    <row r="14" spans="2:11" ht="20.100000000000001" customHeight="1" x14ac:dyDescent="0.2">
      <c r="B14" s="58" t="s">
        <v>8</v>
      </c>
      <c r="C14" s="59">
        <f>SUM(C15:C18)</f>
        <v>21203409</v>
      </c>
      <c r="D14" s="59">
        <f t="shared" ref="D14:K14" si="4">SUM(D15:D18)</f>
        <v>29140127</v>
      </c>
      <c r="E14" s="59">
        <f t="shared" si="4"/>
        <v>76773989</v>
      </c>
      <c r="F14" s="59">
        <f t="shared" si="4"/>
        <v>105909480</v>
      </c>
      <c r="G14" s="59">
        <f t="shared" si="4"/>
        <v>110825644</v>
      </c>
      <c r="H14" s="59">
        <f t="shared" si="4"/>
        <v>71773572</v>
      </c>
      <c r="I14" s="59">
        <f t="shared" si="4"/>
        <v>160494324</v>
      </c>
      <c r="J14" s="59">
        <f t="shared" si="4"/>
        <v>200107113</v>
      </c>
      <c r="K14" s="60">
        <f t="shared" si="4"/>
        <v>237658218</v>
      </c>
    </row>
    <row r="15" spans="2:11" ht="20.100000000000001" customHeight="1" x14ac:dyDescent="0.2">
      <c r="B15" s="61" t="s">
        <v>9</v>
      </c>
      <c r="C15" s="62">
        <v>3026420</v>
      </c>
      <c r="D15" s="62">
        <v>3685242</v>
      </c>
      <c r="E15" s="62">
        <v>4743487</v>
      </c>
      <c r="F15" s="62">
        <v>5366893</v>
      </c>
      <c r="G15" s="62">
        <v>6430923</v>
      </c>
      <c r="H15" s="62">
        <v>7421897</v>
      </c>
      <c r="I15" s="62">
        <v>2931735</v>
      </c>
      <c r="J15" s="62">
        <v>2710411</v>
      </c>
      <c r="K15" s="63">
        <v>29273955</v>
      </c>
    </row>
    <row r="16" spans="2:11" ht="20.100000000000001" customHeight="1" x14ac:dyDescent="0.2">
      <c r="B16" s="61" t="s">
        <v>10</v>
      </c>
      <c r="C16" s="62">
        <v>18176989</v>
      </c>
      <c r="D16" s="62">
        <v>25454885</v>
      </c>
      <c r="E16" s="62">
        <v>30350096</v>
      </c>
      <c r="F16" s="62">
        <v>33203837</v>
      </c>
      <c r="G16" s="62">
        <v>33680805</v>
      </c>
      <c r="H16" s="62">
        <v>47412597</v>
      </c>
      <c r="I16" s="62">
        <v>127774578</v>
      </c>
      <c r="J16" s="62">
        <v>133727818</v>
      </c>
      <c r="K16" s="63">
        <v>141743733</v>
      </c>
    </row>
    <row r="17" spans="2:11" ht="20.100000000000001" customHeight="1" x14ac:dyDescent="0.2">
      <c r="B17" s="61" t="s">
        <v>11</v>
      </c>
      <c r="C17" s="62">
        <v>0</v>
      </c>
      <c r="D17" s="62">
        <v>0</v>
      </c>
      <c r="E17" s="62">
        <v>41680406</v>
      </c>
      <c r="F17" s="62">
        <v>67338750</v>
      </c>
      <c r="G17" s="62">
        <v>70713916</v>
      </c>
      <c r="H17" s="62">
        <v>15567048</v>
      </c>
      <c r="I17" s="62">
        <v>28650132</v>
      </c>
      <c r="J17" s="62">
        <v>62508515</v>
      </c>
      <c r="K17" s="63">
        <v>64818935</v>
      </c>
    </row>
    <row r="18" spans="2:11" ht="20.100000000000001" customHeight="1" x14ac:dyDescent="0.2">
      <c r="B18" s="61" t="s">
        <v>12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1372030</v>
      </c>
      <c r="I18" s="62">
        <v>1137879</v>
      </c>
      <c r="J18" s="62">
        <v>1160369</v>
      </c>
      <c r="K18" s="63">
        <v>1821595</v>
      </c>
    </row>
    <row r="19" spans="2:11" ht="20.100000000000001" customHeight="1" x14ac:dyDescent="0.2">
      <c r="B19" s="58" t="s">
        <v>13</v>
      </c>
      <c r="C19" s="59">
        <f t="shared" ref="C19:K19" si="5">C20</f>
        <v>51731653</v>
      </c>
      <c r="D19" s="59">
        <f t="shared" si="5"/>
        <v>53445749</v>
      </c>
      <c r="E19" s="59">
        <f t="shared" si="5"/>
        <v>139758438</v>
      </c>
      <c r="F19" s="59">
        <f t="shared" si="5"/>
        <v>88200539</v>
      </c>
      <c r="G19" s="59">
        <f t="shared" si="5"/>
        <v>121416806</v>
      </c>
      <c r="H19" s="59">
        <f t="shared" si="5"/>
        <v>111532225</v>
      </c>
      <c r="I19" s="59">
        <f t="shared" si="5"/>
        <v>103167725</v>
      </c>
      <c r="J19" s="59">
        <f t="shared" si="5"/>
        <v>121463657</v>
      </c>
      <c r="K19" s="60">
        <f t="shared" si="5"/>
        <v>246746527</v>
      </c>
    </row>
    <row r="20" spans="2:11" ht="20.100000000000001" customHeight="1" x14ac:dyDescent="0.2">
      <c r="B20" s="64" t="s">
        <v>14</v>
      </c>
      <c r="C20" s="62">
        <v>51731653</v>
      </c>
      <c r="D20" s="62">
        <v>53445749</v>
      </c>
      <c r="E20" s="62">
        <v>139758438</v>
      </c>
      <c r="F20" s="62">
        <v>88200539</v>
      </c>
      <c r="G20" s="62">
        <v>121416806</v>
      </c>
      <c r="H20" s="62">
        <v>111532225</v>
      </c>
      <c r="I20" s="62">
        <v>103167725</v>
      </c>
      <c r="J20" s="62">
        <v>121463657</v>
      </c>
      <c r="K20" s="63">
        <v>246746527</v>
      </c>
    </row>
    <row r="21" spans="2:11" ht="20.100000000000001" customHeight="1" x14ac:dyDescent="0.2">
      <c r="B21" s="58" t="s">
        <v>15</v>
      </c>
      <c r="C21" s="59">
        <f>SUM(C22:C24)</f>
        <v>957048068</v>
      </c>
      <c r="D21" s="59">
        <f t="shared" ref="D21:K21" si="6">SUM(D22:D24)</f>
        <v>1139750051</v>
      </c>
      <c r="E21" s="59">
        <f t="shared" si="6"/>
        <v>1327042863.01</v>
      </c>
      <c r="F21" s="59">
        <f t="shared" si="6"/>
        <v>1429193831.3799996</v>
      </c>
      <c r="G21" s="59">
        <f t="shared" si="6"/>
        <v>1473143911.6199999</v>
      </c>
      <c r="H21" s="59">
        <f t="shared" si="6"/>
        <v>818230984.75</v>
      </c>
      <c r="I21" s="59">
        <f t="shared" si="6"/>
        <v>1432452686.0500002</v>
      </c>
      <c r="J21" s="59">
        <f t="shared" si="6"/>
        <v>2163553592.5699997</v>
      </c>
      <c r="K21" s="59">
        <f t="shared" si="6"/>
        <v>3213235025.9200001</v>
      </c>
    </row>
    <row r="22" spans="2:11" ht="29.25" customHeight="1" x14ac:dyDescent="0.2">
      <c r="B22" s="64" t="s">
        <v>16</v>
      </c>
      <c r="C22" s="47">
        <v>20457516</v>
      </c>
      <c r="D22" s="47">
        <v>23393950</v>
      </c>
      <c r="E22" s="47">
        <v>5682634</v>
      </c>
      <c r="F22" s="47">
        <v>23061783</v>
      </c>
      <c r="G22" s="47">
        <v>20950034</v>
      </c>
      <c r="H22" s="47">
        <v>27370317</v>
      </c>
      <c r="I22" s="47">
        <v>36322316</v>
      </c>
      <c r="J22" s="47">
        <v>39603269</v>
      </c>
      <c r="K22" s="65">
        <v>60038369</v>
      </c>
    </row>
    <row r="23" spans="2:11" ht="20.100000000000001" customHeight="1" x14ac:dyDescent="0.2">
      <c r="B23" s="64" t="s">
        <v>17</v>
      </c>
      <c r="C23" s="47">
        <v>936590552</v>
      </c>
      <c r="D23" s="47">
        <v>1116356101</v>
      </c>
      <c r="E23" s="47">
        <v>1321360229.01</v>
      </c>
      <c r="F23" s="47">
        <v>1406132048.3799996</v>
      </c>
      <c r="G23" s="47">
        <v>1452193877.6199999</v>
      </c>
      <c r="H23" s="47">
        <v>790860667.75</v>
      </c>
      <c r="I23" s="47">
        <v>1396130370.0500002</v>
      </c>
      <c r="J23" s="47">
        <v>2123950323.5699999</v>
      </c>
      <c r="K23" s="65">
        <v>3016357110.1300001</v>
      </c>
    </row>
    <row r="24" spans="2:11" ht="28.5" customHeight="1" x14ac:dyDescent="0.2">
      <c r="B24" s="64" t="s">
        <v>18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65">
        <v>136839546.78999999</v>
      </c>
    </row>
    <row r="25" spans="2:11" ht="20.100000000000001" customHeight="1" x14ac:dyDescent="0.2">
      <c r="B25" s="58" t="s">
        <v>19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60">
        <v>0</v>
      </c>
    </row>
    <row r="26" spans="2:11" ht="20.100000000000001" customHeight="1" x14ac:dyDescent="0.2">
      <c r="B26" s="58" t="s">
        <v>20</v>
      </c>
      <c r="C26" s="59">
        <f>SUM(C27:C28)</f>
        <v>1089104704</v>
      </c>
      <c r="D26" s="59">
        <f t="shared" ref="D26:K26" si="7">SUM(D27:D28)</f>
        <v>1261176906.76</v>
      </c>
      <c r="E26" s="59">
        <f t="shared" si="7"/>
        <v>1524574508.3</v>
      </c>
      <c r="F26" s="59">
        <f t="shared" si="7"/>
        <v>1795663519.9200001</v>
      </c>
      <c r="G26" s="59">
        <f t="shared" si="7"/>
        <v>2060579736.8199999</v>
      </c>
      <c r="H26" s="59">
        <f t="shared" si="7"/>
        <v>1724541434</v>
      </c>
      <c r="I26" s="59">
        <f t="shared" si="7"/>
        <v>2268822866.6400003</v>
      </c>
      <c r="J26" s="59">
        <f t="shared" si="7"/>
        <v>2749330995</v>
      </c>
      <c r="K26" s="60">
        <f t="shared" si="7"/>
        <v>4209648646.6399999</v>
      </c>
    </row>
    <row r="27" spans="2:11" ht="20.100000000000001" customHeight="1" x14ac:dyDescent="0.2">
      <c r="B27" s="64" t="s">
        <v>21</v>
      </c>
      <c r="C27" s="47">
        <v>1089104704</v>
      </c>
      <c r="D27" s="47">
        <v>1261176906.76</v>
      </c>
      <c r="E27" s="47">
        <v>1524574508.3</v>
      </c>
      <c r="F27" s="47">
        <v>1795663519.9200001</v>
      </c>
      <c r="G27" s="47">
        <v>2060579736.8199999</v>
      </c>
      <c r="H27" s="47">
        <v>1724541434</v>
      </c>
      <c r="I27" s="47">
        <v>2162174256.6400003</v>
      </c>
      <c r="J27" s="47">
        <v>2742885466</v>
      </c>
      <c r="K27" s="65">
        <v>4229271989.4400001</v>
      </c>
    </row>
    <row r="28" spans="2:11" ht="20.100000000000001" customHeight="1" x14ac:dyDescent="0.2">
      <c r="B28" s="64" t="s">
        <v>22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106648610</v>
      </c>
      <c r="J28" s="47">
        <v>6445529</v>
      </c>
      <c r="K28" s="65">
        <v>-19623342.800000001</v>
      </c>
    </row>
    <row r="29" spans="2:11" ht="20.100000000000001" customHeight="1" x14ac:dyDescent="0.2">
      <c r="B29" s="58" t="s">
        <v>23</v>
      </c>
      <c r="C29" s="59">
        <f t="shared" ref="C29:K29" si="8">C30</f>
        <v>81916275</v>
      </c>
      <c r="D29" s="59">
        <f t="shared" si="8"/>
        <v>77013032</v>
      </c>
      <c r="E29" s="59">
        <f t="shared" si="8"/>
        <v>77002048</v>
      </c>
      <c r="F29" s="59">
        <f t="shared" si="8"/>
        <v>73116982</v>
      </c>
      <c r="G29" s="59">
        <f t="shared" si="8"/>
        <v>92372680</v>
      </c>
      <c r="H29" s="59">
        <f t="shared" si="8"/>
        <v>112691987</v>
      </c>
      <c r="I29" s="59">
        <f t="shared" si="8"/>
        <v>113328687</v>
      </c>
      <c r="J29" s="59">
        <f t="shared" si="8"/>
        <v>50840321</v>
      </c>
      <c r="K29" s="60">
        <f t="shared" si="8"/>
        <v>312719366</v>
      </c>
    </row>
    <row r="30" spans="2:11" ht="20.100000000000001" customHeight="1" x14ac:dyDescent="0.2">
      <c r="B30" s="64" t="s">
        <v>24</v>
      </c>
      <c r="C30" s="47">
        <v>81916275</v>
      </c>
      <c r="D30" s="47">
        <v>77013032</v>
      </c>
      <c r="E30" s="47">
        <v>77002048</v>
      </c>
      <c r="F30" s="47">
        <v>73116982</v>
      </c>
      <c r="G30" s="47">
        <v>92372680</v>
      </c>
      <c r="H30" s="47">
        <v>112691987</v>
      </c>
      <c r="I30" s="47">
        <v>113328687</v>
      </c>
      <c r="J30" s="47">
        <v>50840321</v>
      </c>
      <c r="K30" s="65">
        <v>312719366</v>
      </c>
    </row>
    <row r="31" spans="2:11" ht="20.100000000000001" customHeight="1" x14ac:dyDescent="0.2">
      <c r="B31" s="58" t="s">
        <v>25</v>
      </c>
      <c r="C31" s="59">
        <f t="shared" ref="C31:K31" si="9">SUM(C32:C34)</f>
        <v>25257702</v>
      </c>
      <c r="D31" s="59">
        <f t="shared" si="9"/>
        <v>24954059</v>
      </c>
      <c r="E31" s="59">
        <f t="shared" si="9"/>
        <v>43555181.920000002</v>
      </c>
      <c r="F31" s="59">
        <f t="shared" si="9"/>
        <v>66347197</v>
      </c>
      <c r="G31" s="59">
        <f t="shared" si="9"/>
        <v>72460636.549999997</v>
      </c>
      <c r="H31" s="59">
        <f t="shared" si="9"/>
        <v>62258722</v>
      </c>
      <c r="I31" s="59">
        <f t="shared" si="9"/>
        <v>72934918.019999996</v>
      </c>
      <c r="J31" s="59">
        <f t="shared" si="9"/>
        <v>72623690</v>
      </c>
      <c r="K31" s="60">
        <f t="shared" si="9"/>
        <v>120448996.65000001</v>
      </c>
    </row>
    <row r="32" spans="2:11" ht="20.100000000000001" customHeight="1" x14ac:dyDescent="0.2">
      <c r="B32" s="64" t="s">
        <v>26</v>
      </c>
      <c r="C32" s="47">
        <v>8343044</v>
      </c>
      <c r="D32" s="47">
        <v>12528786</v>
      </c>
      <c r="E32" s="47">
        <v>21254731.920000002</v>
      </c>
      <c r="F32" s="47">
        <v>24404182</v>
      </c>
      <c r="G32" s="47">
        <v>29524470.550000001</v>
      </c>
      <c r="H32" s="47">
        <v>33875236</v>
      </c>
      <c r="I32" s="47">
        <v>32085499.02</v>
      </c>
      <c r="J32" s="47">
        <v>33565226</v>
      </c>
      <c r="K32" s="65">
        <v>67177387</v>
      </c>
    </row>
    <row r="33" spans="2:11" ht="20.100000000000001" customHeight="1" x14ac:dyDescent="0.2">
      <c r="B33" s="64" t="s">
        <v>27</v>
      </c>
      <c r="C33" s="47">
        <v>8945253</v>
      </c>
      <c r="D33" s="47">
        <v>5550463</v>
      </c>
      <c r="E33" s="47">
        <v>10101120</v>
      </c>
      <c r="F33" s="47">
        <v>21576723</v>
      </c>
      <c r="G33" s="47">
        <v>24625765</v>
      </c>
      <c r="H33" s="47">
        <v>16788705</v>
      </c>
      <c r="I33" s="47">
        <v>26794527</v>
      </c>
      <c r="J33" s="47">
        <v>23897538</v>
      </c>
      <c r="K33" s="65">
        <v>21020328</v>
      </c>
    </row>
    <row r="34" spans="2:11" ht="20.100000000000001" customHeight="1" x14ac:dyDescent="0.2">
      <c r="B34" s="64" t="s">
        <v>28</v>
      </c>
      <c r="C34" s="47">
        <v>7969405</v>
      </c>
      <c r="D34" s="47">
        <v>6874810</v>
      </c>
      <c r="E34" s="47">
        <v>12199330</v>
      </c>
      <c r="F34" s="47">
        <v>20366292</v>
      </c>
      <c r="G34" s="47">
        <v>18310401</v>
      </c>
      <c r="H34" s="47">
        <v>11594781</v>
      </c>
      <c r="I34" s="47">
        <v>14054892</v>
      </c>
      <c r="J34" s="47">
        <v>15160926</v>
      </c>
      <c r="K34" s="65">
        <v>32251281.649999999</v>
      </c>
    </row>
    <row r="35" spans="2:11" ht="20.100000000000001" customHeight="1" x14ac:dyDescent="0.2">
      <c r="B35" s="58" t="s">
        <v>29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60">
        <v>0</v>
      </c>
    </row>
    <row r="36" spans="2:11" ht="39.950000000000003" customHeight="1" x14ac:dyDescent="0.2">
      <c r="B36" s="58" t="s">
        <v>30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60">
        <v>0</v>
      </c>
    </row>
    <row r="37" spans="2:11" ht="20.100000000000001" customHeight="1" x14ac:dyDescent="0.2">
      <c r="B37" s="66"/>
      <c r="C37" s="67"/>
      <c r="D37" s="67"/>
      <c r="E37" s="67"/>
      <c r="F37" s="67"/>
      <c r="G37" s="67"/>
      <c r="H37" s="67"/>
      <c r="I37" s="67"/>
      <c r="J37" s="67"/>
      <c r="K37" s="68"/>
    </row>
    <row r="38" spans="2:11" ht="20.100000000000001" customHeight="1" x14ac:dyDescent="0.2">
      <c r="B38" s="69" t="s">
        <v>31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1">
        <v>0</v>
      </c>
    </row>
    <row r="39" spans="2:11" ht="20.100000000000001" customHeight="1" x14ac:dyDescent="0.2">
      <c r="B39" s="58" t="s">
        <v>32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60">
        <v>0</v>
      </c>
    </row>
    <row r="40" spans="2:11" ht="20.100000000000001" customHeight="1" x14ac:dyDescent="0.2">
      <c r="B40" s="58" t="s">
        <v>33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60">
        <v>0</v>
      </c>
    </row>
    <row r="41" spans="2:11" ht="20.100000000000001" customHeight="1" x14ac:dyDescent="0.2">
      <c r="B41" s="58" t="s">
        <v>34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60">
        <v>0</v>
      </c>
    </row>
    <row r="42" spans="2:11" ht="20.100000000000001" customHeight="1" x14ac:dyDescent="0.2">
      <c r="B42" s="58" t="s">
        <v>35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60">
        <v>0</v>
      </c>
    </row>
    <row r="43" spans="2:11" ht="20.100000000000001" customHeight="1" x14ac:dyDescent="0.2">
      <c r="B43" s="58" t="s">
        <v>36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60">
        <v>0</v>
      </c>
    </row>
    <row r="44" spans="2:11" ht="20.100000000000001" customHeight="1" x14ac:dyDescent="0.2">
      <c r="B44" s="66"/>
      <c r="C44" s="67"/>
      <c r="D44" s="67"/>
      <c r="E44" s="67"/>
      <c r="F44" s="67"/>
      <c r="G44" s="67"/>
      <c r="H44" s="67"/>
      <c r="I44" s="67"/>
      <c r="J44" s="67"/>
      <c r="K44" s="68"/>
    </row>
    <row r="45" spans="2:11" ht="20.100000000000001" customHeight="1" x14ac:dyDescent="0.2">
      <c r="B45" s="69" t="s">
        <v>37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1">
        <v>0</v>
      </c>
    </row>
    <row r="46" spans="2:11" ht="20.100000000000001" customHeight="1" x14ac:dyDescent="0.2">
      <c r="B46" s="58" t="s">
        <v>38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60">
        <v>0</v>
      </c>
    </row>
    <row r="47" spans="2:11" ht="39.950000000000003" customHeight="1" x14ac:dyDescent="0.2">
      <c r="B47" s="58" t="s">
        <v>39</v>
      </c>
      <c r="C47" s="59">
        <v>0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60">
        <v>0</v>
      </c>
    </row>
    <row r="48" spans="2:11" ht="20.100000000000001" customHeight="1" x14ac:dyDescent="0.2">
      <c r="B48" s="66"/>
      <c r="C48" s="67"/>
      <c r="D48" s="67"/>
      <c r="E48" s="67"/>
      <c r="F48" s="67"/>
      <c r="G48" s="67"/>
      <c r="H48" s="67"/>
      <c r="I48" s="67"/>
      <c r="J48" s="67"/>
      <c r="K48" s="68"/>
    </row>
    <row r="49" spans="2:11" ht="20.100000000000001" customHeight="1" x14ac:dyDescent="0.2">
      <c r="B49" s="69" t="s">
        <v>40</v>
      </c>
      <c r="C49" s="70">
        <f t="shared" ref="C49:K49" si="10">SUM(C50,C51,C52,C71,C72,C76)</f>
        <v>855655020</v>
      </c>
      <c r="D49" s="70">
        <f t="shared" si="10"/>
        <v>1022328114.64</v>
      </c>
      <c r="E49" s="70">
        <f t="shared" si="10"/>
        <v>1328980612.76</v>
      </c>
      <c r="F49" s="70">
        <f t="shared" si="10"/>
        <v>1487547617.5699999</v>
      </c>
      <c r="G49" s="70">
        <f t="shared" si="10"/>
        <v>1722989761.8399999</v>
      </c>
      <c r="H49" s="70">
        <f t="shared" si="10"/>
        <v>1318991479.3599999</v>
      </c>
      <c r="I49" s="70">
        <f t="shared" si="10"/>
        <v>1485828111.3</v>
      </c>
      <c r="J49" s="70">
        <f t="shared" si="10"/>
        <v>1707481341</v>
      </c>
      <c r="K49" s="71">
        <f t="shared" si="10"/>
        <v>2427794353</v>
      </c>
    </row>
    <row r="50" spans="2:11" ht="30.75" customHeight="1" x14ac:dyDescent="0.2">
      <c r="B50" s="58" t="s">
        <v>41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60">
        <v>0</v>
      </c>
    </row>
    <row r="51" spans="2:11" ht="20.100000000000001" customHeight="1" x14ac:dyDescent="0.2">
      <c r="B51" s="58" t="s">
        <v>42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60">
        <v>0</v>
      </c>
    </row>
    <row r="52" spans="2:11" ht="20.100000000000001" customHeight="1" x14ac:dyDescent="0.2">
      <c r="B52" s="58" t="s">
        <v>43</v>
      </c>
      <c r="C52" s="59">
        <f>SUM(C53:C70)</f>
        <v>808212912</v>
      </c>
      <c r="D52" s="59">
        <f t="shared" ref="D52:J52" si="11">SUM(D53:D70)</f>
        <v>982071185.63999999</v>
      </c>
      <c r="E52" s="59">
        <f t="shared" si="11"/>
        <v>1252063681.76</v>
      </c>
      <c r="F52" s="59">
        <f t="shared" si="11"/>
        <v>1404907812.5699999</v>
      </c>
      <c r="G52" s="59">
        <f t="shared" si="11"/>
        <v>1636567529.8399999</v>
      </c>
      <c r="H52" s="59">
        <f t="shared" si="11"/>
        <v>1267524827.3599999</v>
      </c>
      <c r="I52" s="59">
        <f t="shared" si="11"/>
        <v>1383061965.3</v>
      </c>
      <c r="J52" s="59">
        <f t="shared" si="11"/>
        <v>1614471821</v>
      </c>
      <c r="K52" s="59">
        <f>SUM(K53:K70)</f>
        <v>2286090280</v>
      </c>
    </row>
    <row r="53" spans="2:11" ht="20.100000000000001" customHeight="1" x14ac:dyDescent="0.2">
      <c r="B53" s="64" t="s">
        <v>180</v>
      </c>
      <c r="C53" s="47">
        <v>426590819</v>
      </c>
      <c r="D53" s="47">
        <v>486117628</v>
      </c>
      <c r="E53" s="47">
        <v>550041675</v>
      </c>
      <c r="F53" s="47">
        <v>686386032.21000004</v>
      </c>
      <c r="G53" s="47">
        <v>691444503.83999991</v>
      </c>
      <c r="H53" s="47">
        <v>498494426</v>
      </c>
      <c r="I53" s="47">
        <v>621395536</v>
      </c>
      <c r="J53" s="47">
        <v>790541336</v>
      </c>
      <c r="K53" s="65">
        <v>903163872</v>
      </c>
    </row>
    <row r="54" spans="2:11" ht="20.100000000000001" customHeight="1" x14ac:dyDescent="0.2">
      <c r="B54" s="64" t="s">
        <v>181</v>
      </c>
      <c r="C54" s="43">
        <v>0</v>
      </c>
      <c r="D54" s="43">
        <v>0</v>
      </c>
      <c r="E54" s="43">
        <v>0</v>
      </c>
      <c r="F54" s="43">
        <v>0</v>
      </c>
      <c r="G54" s="43">
        <v>146</v>
      </c>
      <c r="H54" s="43">
        <v>0</v>
      </c>
      <c r="I54" s="43">
        <v>173</v>
      </c>
      <c r="J54" s="43">
        <v>0</v>
      </c>
      <c r="K54" s="72">
        <v>0</v>
      </c>
    </row>
    <row r="55" spans="2:11" ht="20.100000000000001" customHeight="1" x14ac:dyDescent="0.2">
      <c r="B55" s="64" t="s">
        <v>182</v>
      </c>
      <c r="C55" s="47">
        <v>280381596</v>
      </c>
      <c r="D55" s="47">
        <v>361303146</v>
      </c>
      <c r="E55" s="47">
        <v>570881567</v>
      </c>
      <c r="F55" s="47">
        <v>449972069</v>
      </c>
      <c r="G55" s="47">
        <v>443608427</v>
      </c>
      <c r="H55" s="47">
        <v>572259078</v>
      </c>
      <c r="I55" s="47">
        <v>456486969</v>
      </c>
      <c r="J55" s="47">
        <v>551104694</v>
      </c>
      <c r="K55" s="65">
        <v>1124514315</v>
      </c>
    </row>
    <row r="56" spans="2:11" ht="20.100000000000001" customHeight="1" x14ac:dyDescent="0.2">
      <c r="B56" s="64" t="s">
        <v>183</v>
      </c>
      <c r="C56" s="47">
        <v>60828762</v>
      </c>
      <c r="D56" s="47">
        <v>75125589.640000001</v>
      </c>
      <c r="E56" s="47">
        <v>91323769</v>
      </c>
      <c r="F56" s="47">
        <v>230959637</v>
      </c>
      <c r="G56" s="47">
        <v>216755833</v>
      </c>
      <c r="H56" s="47">
        <v>152693812</v>
      </c>
      <c r="I56" s="47">
        <v>245320439.02000001</v>
      </c>
      <c r="J56" s="47">
        <v>206445403</v>
      </c>
      <c r="K56" s="65">
        <v>174445072</v>
      </c>
    </row>
    <row r="57" spans="2:11" ht="20.100000000000001" customHeight="1" x14ac:dyDescent="0.2">
      <c r="B57" s="64" t="s">
        <v>184</v>
      </c>
      <c r="C57" s="47">
        <v>241380</v>
      </c>
      <c r="D57" s="47">
        <v>346550</v>
      </c>
      <c r="E57" s="47">
        <v>553509</v>
      </c>
      <c r="F57" s="47">
        <v>566700</v>
      </c>
      <c r="G57" s="47">
        <v>596033</v>
      </c>
      <c r="H57" s="47">
        <v>553801</v>
      </c>
      <c r="I57" s="47">
        <v>573306</v>
      </c>
      <c r="J57" s="47">
        <v>762647</v>
      </c>
      <c r="K57" s="65">
        <v>875015</v>
      </c>
    </row>
    <row r="58" spans="2:11" ht="20.100000000000001" customHeight="1" x14ac:dyDescent="0.2">
      <c r="B58" s="64" t="s">
        <v>185</v>
      </c>
      <c r="C58" s="47">
        <v>8797718</v>
      </c>
      <c r="D58" s="47">
        <v>11220085</v>
      </c>
      <c r="E58" s="47">
        <v>8469645</v>
      </c>
      <c r="F58" s="47">
        <v>10074498</v>
      </c>
      <c r="G58" s="47">
        <v>19403363</v>
      </c>
      <c r="H58" s="47">
        <v>13601896</v>
      </c>
      <c r="I58" s="47">
        <v>20950754.440000001</v>
      </c>
      <c r="J58" s="47">
        <v>22633734</v>
      </c>
      <c r="K58" s="65">
        <v>34981675</v>
      </c>
    </row>
    <row r="59" spans="2:11" ht="20.100000000000001" customHeight="1" x14ac:dyDescent="0.2">
      <c r="B59" s="64" t="s">
        <v>186</v>
      </c>
      <c r="C59" s="43">
        <v>0</v>
      </c>
      <c r="D59" s="43">
        <v>0</v>
      </c>
      <c r="E59" s="43">
        <v>0</v>
      </c>
      <c r="F59" s="43">
        <v>0</v>
      </c>
      <c r="G59" s="43">
        <v>84</v>
      </c>
      <c r="H59" s="43">
        <v>0</v>
      </c>
      <c r="I59" s="43">
        <v>0</v>
      </c>
      <c r="J59" s="43">
        <v>0</v>
      </c>
      <c r="K59" s="72">
        <v>0</v>
      </c>
    </row>
    <row r="60" spans="2:11" ht="20.100000000000001" customHeight="1" x14ac:dyDescent="0.2">
      <c r="B60" s="64" t="s">
        <v>187</v>
      </c>
      <c r="C60" s="47">
        <v>78737</v>
      </c>
      <c r="D60" s="47">
        <v>85138</v>
      </c>
      <c r="E60" s="47">
        <v>113734</v>
      </c>
      <c r="F60" s="47">
        <v>35760</v>
      </c>
      <c r="G60" s="47">
        <v>17047</v>
      </c>
      <c r="H60" s="47">
        <v>3424</v>
      </c>
      <c r="I60" s="47">
        <v>19201</v>
      </c>
      <c r="J60" s="47">
        <v>45142</v>
      </c>
      <c r="K60" s="65">
        <v>9910</v>
      </c>
    </row>
    <row r="61" spans="2:11" ht="20.100000000000001" customHeight="1" x14ac:dyDescent="0.2">
      <c r="B61" s="64" t="s">
        <v>188</v>
      </c>
      <c r="C61" s="43">
        <v>0</v>
      </c>
      <c r="D61" s="43">
        <v>0</v>
      </c>
      <c r="E61" s="43">
        <v>0</v>
      </c>
      <c r="F61" s="43">
        <v>0</v>
      </c>
      <c r="G61" s="43">
        <v>845</v>
      </c>
      <c r="H61" s="43">
        <v>230602</v>
      </c>
      <c r="I61" s="43">
        <v>544029</v>
      </c>
      <c r="J61" s="43">
        <v>641382</v>
      </c>
      <c r="K61" s="72">
        <v>866982</v>
      </c>
    </row>
    <row r="62" spans="2:11" ht="20.100000000000001" customHeight="1" x14ac:dyDescent="0.2">
      <c r="B62" s="64" t="s">
        <v>189</v>
      </c>
      <c r="C62" s="47">
        <v>6606544</v>
      </c>
      <c r="D62" s="47">
        <v>8605614</v>
      </c>
      <c r="E62" s="47">
        <v>8516273</v>
      </c>
      <c r="F62" s="47">
        <v>6687861</v>
      </c>
      <c r="G62" s="47">
        <v>10540575</v>
      </c>
      <c r="H62" s="47">
        <v>8233640</v>
      </c>
      <c r="I62" s="47">
        <v>10579308</v>
      </c>
      <c r="J62" s="47">
        <v>15597955</v>
      </c>
      <c r="K62" s="65">
        <v>16749945</v>
      </c>
    </row>
    <row r="63" spans="2:11" ht="20.100000000000001" customHeight="1" x14ac:dyDescent="0.2">
      <c r="B63" s="64" t="s">
        <v>190</v>
      </c>
      <c r="C63" s="47">
        <v>7001156</v>
      </c>
      <c r="D63" s="47">
        <v>6214695</v>
      </c>
      <c r="E63" s="47">
        <v>6468892</v>
      </c>
      <c r="F63" s="47">
        <v>7772493</v>
      </c>
      <c r="G63" s="47">
        <v>9056511</v>
      </c>
      <c r="H63" s="47">
        <v>2622353</v>
      </c>
      <c r="I63" s="47">
        <v>6072825</v>
      </c>
      <c r="J63" s="47">
        <v>8726774</v>
      </c>
      <c r="K63" s="65">
        <v>9459733</v>
      </c>
    </row>
    <row r="64" spans="2:11" ht="20.100000000000001" customHeight="1" x14ac:dyDescent="0.2">
      <c r="B64" s="64" t="s">
        <v>191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72">
        <v>0</v>
      </c>
    </row>
    <row r="65" spans="2:11" ht="20.100000000000001" customHeight="1" x14ac:dyDescent="0.2">
      <c r="B65" s="64" t="s">
        <v>192</v>
      </c>
      <c r="C65" s="47">
        <v>0</v>
      </c>
      <c r="D65" s="47">
        <v>0</v>
      </c>
      <c r="E65" s="47">
        <v>0</v>
      </c>
      <c r="F65" s="47">
        <v>0</v>
      </c>
      <c r="G65" s="47">
        <v>1229549</v>
      </c>
      <c r="H65" s="47">
        <v>896675</v>
      </c>
      <c r="I65" s="47">
        <v>1464937</v>
      </c>
      <c r="J65" s="47">
        <v>1612135</v>
      </c>
      <c r="K65" s="65">
        <v>1737265</v>
      </c>
    </row>
    <row r="66" spans="2:11" ht="20.100000000000001" customHeight="1" x14ac:dyDescent="0.2">
      <c r="B66" s="64" t="s">
        <v>193</v>
      </c>
      <c r="C66" s="47">
        <v>2515706</v>
      </c>
      <c r="D66" s="47">
        <v>16791461</v>
      </c>
      <c r="E66" s="47">
        <v>13917278.76</v>
      </c>
      <c r="F66" s="47">
        <v>12450597.359999999</v>
      </c>
      <c r="G66" s="47">
        <v>16179971</v>
      </c>
      <c r="H66" s="47">
        <v>17935120.359999999</v>
      </c>
      <c r="I66" s="47">
        <v>19654487.84</v>
      </c>
      <c r="J66" s="47">
        <v>16360619</v>
      </c>
      <c r="K66" s="65">
        <v>19265021</v>
      </c>
    </row>
    <row r="67" spans="2:11" ht="20.100000000000001" customHeight="1" x14ac:dyDescent="0.2">
      <c r="B67" s="64" t="s">
        <v>194</v>
      </c>
      <c r="C67" s="47">
        <v>0</v>
      </c>
      <c r="D67" s="47">
        <v>0</v>
      </c>
      <c r="E67" s="47">
        <v>0</v>
      </c>
      <c r="F67" s="47">
        <v>0</v>
      </c>
      <c r="G67" s="47">
        <v>227729608</v>
      </c>
      <c r="H67" s="47">
        <v>0</v>
      </c>
      <c r="I67" s="47">
        <v>0</v>
      </c>
      <c r="J67" s="47">
        <v>0</v>
      </c>
      <c r="K67" s="65">
        <v>0</v>
      </c>
    </row>
    <row r="68" spans="2:11" ht="20.100000000000001" customHeight="1" x14ac:dyDescent="0.2">
      <c r="B68" s="64" t="s">
        <v>195</v>
      </c>
      <c r="C68" s="47">
        <v>0</v>
      </c>
      <c r="D68" s="47">
        <v>0</v>
      </c>
      <c r="E68" s="47">
        <v>0</v>
      </c>
      <c r="F68" s="47">
        <v>0</v>
      </c>
      <c r="G68" s="47">
        <v>5034</v>
      </c>
      <c r="H68" s="47">
        <v>0</v>
      </c>
      <c r="I68" s="47">
        <v>0</v>
      </c>
      <c r="J68" s="47">
        <v>0</v>
      </c>
      <c r="K68" s="65">
        <v>0</v>
      </c>
    </row>
    <row r="69" spans="2:11" ht="20.100000000000001" customHeight="1" x14ac:dyDescent="0.2">
      <c r="B69" s="64" t="s">
        <v>196</v>
      </c>
      <c r="C69" s="47">
        <v>15170494</v>
      </c>
      <c r="D69" s="47">
        <v>16261279</v>
      </c>
      <c r="E69" s="47">
        <v>1777339</v>
      </c>
      <c r="F69" s="47">
        <v>2165</v>
      </c>
      <c r="G69" s="47">
        <v>0</v>
      </c>
      <c r="H69" s="47">
        <v>0</v>
      </c>
      <c r="I69" s="47">
        <v>0</v>
      </c>
      <c r="J69" s="47">
        <v>0</v>
      </c>
      <c r="K69" s="65">
        <v>0</v>
      </c>
    </row>
    <row r="70" spans="2:11" ht="26.25" customHeight="1" x14ac:dyDescent="0.2">
      <c r="B70" s="64" t="s">
        <v>62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65">
        <v>21475</v>
      </c>
    </row>
    <row r="71" spans="2:11" ht="20.100000000000001" customHeight="1" x14ac:dyDescent="0.2">
      <c r="B71" s="58" t="s">
        <v>63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60">
        <v>0</v>
      </c>
    </row>
    <row r="72" spans="2:11" ht="20.100000000000001" customHeight="1" x14ac:dyDescent="0.2">
      <c r="B72" s="58" t="s">
        <v>64</v>
      </c>
      <c r="C72" s="59">
        <f t="shared" ref="C72:K72" si="12">SUM(C73:C75)</f>
        <v>47442108</v>
      </c>
      <c r="D72" s="59">
        <f t="shared" si="12"/>
        <v>40256929</v>
      </c>
      <c r="E72" s="59">
        <f t="shared" si="12"/>
        <v>76916931</v>
      </c>
      <c r="F72" s="59">
        <f t="shared" si="12"/>
        <v>82639805</v>
      </c>
      <c r="G72" s="59">
        <f t="shared" si="12"/>
        <v>86422232</v>
      </c>
      <c r="H72" s="59">
        <f t="shared" si="12"/>
        <v>51466652</v>
      </c>
      <c r="I72" s="59">
        <f t="shared" si="12"/>
        <v>102766146</v>
      </c>
      <c r="J72" s="59">
        <f t="shared" si="12"/>
        <v>93009520</v>
      </c>
      <c r="K72" s="60">
        <f t="shared" si="12"/>
        <v>141704073</v>
      </c>
    </row>
    <row r="73" spans="2:11" ht="20.100000000000001" customHeight="1" x14ac:dyDescent="0.2">
      <c r="B73" s="64" t="s">
        <v>26</v>
      </c>
      <c r="C73" s="47">
        <v>7218659</v>
      </c>
      <c r="D73" s="47">
        <v>7278826</v>
      </c>
      <c r="E73" s="47">
        <v>14902149</v>
      </c>
      <c r="F73" s="47">
        <v>8583454</v>
      </c>
      <c r="G73" s="47">
        <v>9174577</v>
      </c>
      <c r="H73" s="47">
        <v>7181028</v>
      </c>
      <c r="I73" s="47">
        <v>12717082</v>
      </c>
      <c r="J73" s="47">
        <v>17643425</v>
      </c>
      <c r="K73" s="65">
        <v>22254767</v>
      </c>
    </row>
    <row r="74" spans="2:11" ht="20.100000000000001" customHeight="1" x14ac:dyDescent="0.2">
      <c r="B74" s="64" t="s">
        <v>27</v>
      </c>
      <c r="C74" s="47">
        <v>31730018</v>
      </c>
      <c r="D74" s="47">
        <v>25731321</v>
      </c>
      <c r="E74" s="47">
        <v>48410536</v>
      </c>
      <c r="F74" s="47">
        <v>58375137</v>
      </c>
      <c r="G74" s="47">
        <v>56227275</v>
      </c>
      <c r="H74" s="47">
        <v>31290167</v>
      </c>
      <c r="I74" s="47">
        <v>60738015</v>
      </c>
      <c r="J74" s="47">
        <v>46713435</v>
      </c>
      <c r="K74" s="65">
        <v>47978467</v>
      </c>
    </row>
    <row r="75" spans="2:11" ht="20.100000000000001" customHeight="1" x14ac:dyDescent="0.2">
      <c r="B75" s="64" t="s">
        <v>28</v>
      </c>
      <c r="C75" s="47">
        <v>8493431</v>
      </c>
      <c r="D75" s="47">
        <v>7246782</v>
      </c>
      <c r="E75" s="47">
        <v>13604246</v>
      </c>
      <c r="F75" s="47">
        <v>15681214</v>
      </c>
      <c r="G75" s="47">
        <v>21020380</v>
      </c>
      <c r="H75" s="47">
        <v>12995457</v>
      </c>
      <c r="I75" s="47">
        <v>29311049</v>
      </c>
      <c r="J75" s="47">
        <v>28652660</v>
      </c>
      <c r="K75" s="65">
        <v>71470839</v>
      </c>
    </row>
    <row r="76" spans="2:11" ht="39.950000000000003" customHeight="1" x14ac:dyDescent="0.2">
      <c r="B76" s="58" t="s">
        <v>65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60">
        <v>0</v>
      </c>
    </row>
    <row r="77" spans="2:11" ht="20.100000000000001" customHeight="1" x14ac:dyDescent="0.2">
      <c r="B77" s="66"/>
      <c r="C77" s="67"/>
      <c r="D77" s="67"/>
      <c r="E77" s="67"/>
      <c r="F77" s="67"/>
      <c r="G77" s="67"/>
      <c r="H77" s="67"/>
      <c r="I77" s="67"/>
      <c r="J77" s="67"/>
      <c r="K77" s="68"/>
    </row>
    <row r="78" spans="2:11" ht="20.100000000000001" customHeight="1" x14ac:dyDescent="0.2">
      <c r="B78" s="69" t="s">
        <v>66</v>
      </c>
      <c r="C78" s="70">
        <f t="shared" ref="C78:K78" si="13">SUM(C79,C82,C83)</f>
        <v>96874009.719999999</v>
      </c>
      <c r="D78" s="70">
        <f t="shared" si="13"/>
        <v>109033039.24000001</v>
      </c>
      <c r="E78" s="70">
        <f t="shared" si="13"/>
        <v>141542199.29000002</v>
      </c>
      <c r="F78" s="70">
        <f t="shared" si="13"/>
        <v>382819762.26999998</v>
      </c>
      <c r="G78" s="70">
        <f t="shared" si="13"/>
        <v>95259075.439999998</v>
      </c>
      <c r="H78" s="70">
        <f t="shared" si="13"/>
        <v>78349507.989999995</v>
      </c>
      <c r="I78" s="70">
        <f t="shared" si="13"/>
        <v>52522140.579999998</v>
      </c>
      <c r="J78" s="70">
        <f t="shared" si="13"/>
        <v>81541972.189999998</v>
      </c>
      <c r="K78" s="71">
        <f t="shared" si="13"/>
        <v>356664089.93000001</v>
      </c>
    </row>
    <row r="79" spans="2:11" ht="20.100000000000001" customHeight="1" x14ac:dyDescent="0.2">
      <c r="B79" s="58" t="s">
        <v>66</v>
      </c>
      <c r="C79" s="59">
        <f t="shared" ref="C79:K79" si="14">SUM(C80:C81)</f>
        <v>96874009.719999999</v>
      </c>
      <c r="D79" s="59">
        <f t="shared" si="14"/>
        <v>109033039.24000001</v>
      </c>
      <c r="E79" s="59">
        <f t="shared" si="14"/>
        <v>141542199.29000002</v>
      </c>
      <c r="F79" s="59">
        <f t="shared" si="14"/>
        <v>382819762.26999998</v>
      </c>
      <c r="G79" s="59">
        <f t="shared" si="14"/>
        <v>95259075.439999998</v>
      </c>
      <c r="H79" s="59">
        <f t="shared" si="14"/>
        <v>78349507.989999995</v>
      </c>
      <c r="I79" s="59">
        <f t="shared" si="14"/>
        <v>52522140.579999998</v>
      </c>
      <c r="J79" s="59">
        <f t="shared" si="14"/>
        <v>81541972.189999998</v>
      </c>
      <c r="K79" s="60">
        <f t="shared" si="14"/>
        <v>356664089.93000001</v>
      </c>
    </row>
    <row r="80" spans="2:11" ht="20.100000000000001" customHeight="1" x14ac:dyDescent="0.2">
      <c r="B80" s="64" t="s">
        <v>67</v>
      </c>
      <c r="C80" s="47">
        <v>62002074</v>
      </c>
      <c r="D80" s="47">
        <v>75452718</v>
      </c>
      <c r="E80" s="47">
        <v>65320673</v>
      </c>
      <c r="F80" s="47">
        <v>331758280.89999998</v>
      </c>
      <c r="G80" s="47">
        <v>43072779.620000005</v>
      </c>
      <c r="H80" s="47">
        <v>24287383.920000002</v>
      </c>
      <c r="I80" s="47">
        <v>37496435.240000002</v>
      </c>
      <c r="J80" s="47">
        <v>34473758</v>
      </c>
      <c r="K80" s="65">
        <v>42224052</v>
      </c>
    </row>
    <row r="81" spans="2:11" ht="20.100000000000001" customHeight="1" x14ac:dyDescent="0.2">
      <c r="B81" s="64" t="s">
        <v>68</v>
      </c>
      <c r="C81" s="47">
        <v>34871935.719999999</v>
      </c>
      <c r="D81" s="47">
        <v>33580321.240000002</v>
      </c>
      <c r="E81" s="47">
        <v>76221526.290000007</v>
      </c>
      <c r="F81" s="47">
        <v>51061481.370000005</v>
      </c>
      <c r="G81" s="47">
        <v>52186295.82</v>
      </c>
      <c r="H81" s="47">
        <v>54062124.069999993</v>
      </c>
      <c r="I81" s="47">
        <v>15025705.339999998</v>
      </c>
      <c r="J81" s="47">
        <v>47068214.189999998</v>
      </c>
      <c r="K81" s="65">
        <v>314440037.93000001</v>
      </c>
    </row>
    <row r="82" spans="2:11" ht="20.100000000000001" customHeight="1" x14ac:dyDescent="0.2">
      <c r="B82" s="58" t="s">
        <v>69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60">
        <v>0</v>
      </c>
    </row>
    <row r="83" spans="2:11" ht="39.950000000000003" customHeight="1" x14ac:dyDescent="0.2">
      <c r="B83" s="73" t="s">
        <v>70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60">
        <v>0</v>
      </c>
    </row>
    <row r="84" spans="2:11" ht="20.100000000000001" customHeight="1" x14ac:dyDescent="0.2">
      <c r="B84" s="74"/>
      <c r="C84" s="75"/>
      <c r="D84" s="75"/>
      <c r="E84" s="75"/>
      <c r="F84" s="75"/>
      <c r="G84" s="75"/>
      <c r="H84" s="75"/>
      <c r="I84" s="75"/>
      <c r="J84" s="75"/>
      <c r="K84" s="76"/>
    </row>
    <row r="85" spans="2:11" ht="20.100000000000001" customHeight="1" x14ac:dyDescent="0.2">
      <c r="B85" s="69" t="s">
        <v>71</v>
      </c>
      <c r="C85" s="70">
        <f t="shared" ref="C85:K85" si="15">SUM(C86,C90,C93,C95)</f>
        <v>1397833948.79</v>
      </c>
      <c r="D85" s="70">
        <f t="shared" si="15"/>
        <v>925185338.91999996</v>
      </c>
      <c r="E85" s="70">
        <f t="shared" si="15"/>
        <v>341934097.99000001</v>
      </c>
      <c r="F85" s="70">
        <f t="shared" si="15"/>
        <v>388774046.42000002</v>
      </c>
      <c r="G85" s="70">
        <f t="shared" si="15"/>
        <v>250227974.66999996</v>
      </c>
      <c r="H85" s="70">
        <f t="shared" si="15"/>
        <v>295625880.82999998</v>
      </c>
      <c r="I85" s="70">
        <f t="shared" si="15"/>
        <v>378952332.11000001</v>
      </c>
      <c r="J85" s="70">
        <f t="shared" si="15"/>
        <v>1227053176.6800001</v>
      </c>
      <c r="K85" s="71">
        <f t="shared" si="15"/>
        <v>278616216.35999995</v>
      </c>
    </row>
    <row r="86" spans="2:11" ht="20.100000000000001" customHeight="1" x14ac:dyDescent="0.2">
      <c r="B86" s="58" t="s">
        <v>71</v>
      </c>
      <c r="C86" s="59">
        <f t="shared" ref="C86:K86" si="16">SUM(C87:C89)</f>
        <v>1149554428.49</v>
      </c>
      <c r="D86" s="59">
        <f t="shared" si="16"/>
        <v>677320219.91999996</v>
      </c>
      <c r="E86" s="59">
        <f t="shared" si="16"/>
        <v>339512104.99000001</v>
      </c>
      <c r="F86" s="59">
        <f t="shared" si="16"/>
        <v>383988888.42000002</v>
      </c>
      <c r="G86" s="59">
        <f t="shared" si="16"/>
        <v>243191540.66999996</v>
      </c>
      <c r="H86" s="59">
        <f t="shared" si="16"/>
        <v>294203880.82999998</v>
      </c>
      <c r="I86" s="59">
        <f t="shared" si="16"/>
        <v>274756919.11000001</v>
      </c>
      <c r="J86" s="59">
        <f t="shared" si="16"/>
        <v>1051009880.6800001</v>
      </c>
      <c r="K86" s="60">
        <f t="shared" si="16"/>
        <v>278326002.35999995</v>
      </c>
    </row>
    <row r="87" spans="2:11" ht="20.100000000000001" customHeight="1" x14ac:dyDescent="0.2">
      <c r="B87" s="64" t="s">
        <v>27</v>
      </c>
      <c r="C87" s="47">
        <v>6456479</v>
      </c>
      <c r="D87" s="47">
        <v>52454626</v>
      </c>
      <c r="E87" s="47">
        <v>101294405</v>
      </c>
      <c r="F87" s="47">
        <v>25974451</v>
      </c>
      <c r="G87" s="47">
        <v>19376451</v>
      </c>
      <c r="H87" s="47">
        <v>6022644</v>
      </c>
      <c r="I87" s="47">
        <v>9780731.0500000007</v>
      </c>
      <c r="J87" s="47">
        <v>11765618</v>
      </c>
      <c r="K87" s="65">
        <v>3595289</v>
      </c>
    </row>
    <row r="88" spans="2:11" ht="20.100000000000001" customHeight="1" x14ac:dyDescent="0.2">
      <c r="B88" s="64" t="s">
        <v>72</v>
      </c>
      <c r="C88" s="47">
        <v>7076889</v>
      </c>
      <c r="D88" s="47">
        <v>6195690.5800000001</v>
      </c>
      <c r="E88" s="47">
        <v>5653746</v>
      </c>
      <c r="F88" s="47">
        <v>4520500</v>
      </c>
      <c r="G88" s="47">
        <v>7982543</v>
      </c>
      <c r="H88" s="47">
        <v>39000</v>
      </c>
      <c r="I88" s="47">
        <v>0</v>
      </c>
      <c r="J88" s="47">
        <v>0</v>
      </c>
      <c r="K88" s="65">
        <v>0</v>
      </c>
    </row>
    <row r="89" spans="2:11" ht="20.100000000000001" customHeight="1" x14ac:dyDescent="0.2">
      <c r="B89" s="64" t="s">
        <v>73</v>
      </c>
      <c r="C89" s="47">
        <v>1136021060.49</v>
      </c>
      <c r="D89" s="47">
        <v>618669903.33999991</v>
      </c>
      <c r="E89" s="47">
        <v>232563953.99000001</v>
      </c>
      <c r="F89" s="47">
        <v>353493937.42000002</v>
      </c>
      <c r="G89" s="47">
        <v>215832546.66999996</v>
      </c>
      <c r="H89" s="47">
        <v>288142236.82999998</v>
      </c>
      <c r="I89" s="47">
        <v>264976188.06</v>
      </c>
      <c r="J89" s="47">
        <v>1039244262.6800001</v>
      </c>
      <c r="K89" s="65">
        <v>274730713.35999995</v>
      </c>
    </row>
    <row r="90" spans="2:11" ht="20.100000000000001" customHeight="1" x14ac:dyDescent="0.2">
      <c r="B90" s="58" t="s">
        <v>74</v>
      </c>
      <c r="C90" s="59">
        <f t="shared" ref="C90:K90" si="17">SUM(C91:C92)</f>
        <v>248279520.30000001</v>
      </c>
      <c r="D90" s="59">
        <f t="shared" si="17"/>
        <v>247865119</v>
      </c>
      <c r="E90" s="59">
        <f t="shared" si="17"/>
        <v>2421993</v>
      </c>
      <c r="F90" s="59">
        <f t="shared" si="17"/>
        <v>4785158.0000000009</v>
      </c>
      <c r="G90" s="59">
        <f t="shared" si="17"/>
        <v>7036434</v>
      </c>
      <c r="H90" s="59">
        <f t="shared" si="17"/>
        <v>1422000</v>
      </c>
      <c r="I90" s="59">
        <f t="shared" si="17"/>
        <v>104195413</v>
      </c>
      <c r="J90" s="59">
        <f t="shared" si="17"/>
        <v>176043296</v>
      </c>
      <c r="K90" s="60">
        <f t="shared" si="17"/>
        <v>290214</v>
      </c>
    </row>
    <row r="91" spans="2:11" ht="20.100000000000001" customHeight="1" x14ac:dyDescent="0.2">
      <c r="B91" s="64" t="s">
        <v>75</v>
      </c>
      <c r="C91" s="47">
        <v>186279520.30000001</v>
      </c>
      <c r="D91" s="47">
        <v>247865119</v>
      </c>
      <c r="E91" s="47">
        <v>2421993</v>
      </c>
      <c r="F91" s="47">
        <v>4785158.0000000009</v>
      </c>
      <c r="G91" s="47">
        <v>7036434</v>
      </c>
      <c r="H91" s="47">
        <v>1422000</v>
      </c>
      <c r="I91" s="47">
        <v>104195413</v>
      </c>
      <c r="J91" s="47">
        <v>176043296</v>
      </c>
      <c r="K91" s="65">
        <v>290214</v>
      </c>
    </row>
    <row r="92" spans="2:11" ht="20.100000000000001" customHeight="1" x14ac:dyDescent="0.2">
      <c r="B92" s="64" t="s">
        <v>76</v>
      </c>
      <c r="C92" s="47">
        <v>62000000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65">
        <v>0</v>
      </c>
    </row>
    <row r="93" spans="2:11" ht="20.100000000000001" customHeight="1" x14ac:dyDescent="0.2">
      <c r="B93" s="58" t="s">
        <v>77</v>
      </c>
      <c r="C93" s="59">
        <f>C94</f>
        <v>0</v>
      </c>
      <c r="D93" s="59">
        <f t="shared" ref="D93:K93" si="18">D94</f>
        <v>0</v>
      </c>
      <c r="E93" s="59">
        <f t="shared" si="18"/>
        <v>0</v>
      </c>
      <c r="F93" s="59">
        <f t="shared" si="18"/>
        <v>0</v>
      </c>
      <c r="G93" s="59">
        <f t="shared" si="18"/>
        <v>0</v>
      </c>
      <c r="H93" s="59">
        <f t="shared" si="18"/>
        <v>0</v>
      </c>
      <c r="I93" s="59">
        <f t="shared" si="18"/>
        <v>0</v>
      </c>
      <c r="J93" s="59">
        <f t="shared" si="18"/>
        <v>0</v>
      </c>
      <c r="K93" s="59">
        <f t="shared" si="18"/>
        <v>0</v>
      </c>
    </row>
    <row r="94" spans="2:11" ht="20.100000000000001" customHeight="1" x14ac:dyDescent="0.2">
      <c r="B94" s="77" t="s">
        <v>78</v>
      </c>
      <c r="C94" s="78">
        <v>0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9">
        <v>0</v>
      </c>
    </row>
    <row r="95" spans="2:11" ht="39.950000000000003" customHeight="1" x14ac:dyDescent="0.2">
      <c r="B95" s="73" t="s">
        <v>79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1">
        <v>0</v>
      </c>
    </row>
    <row r="96" spans="2:11" ht="20.100000000000001" customHeight="1" x14ac:dyDescent="0.2">
      <c r="B96" s="66"/>
      <c r="C96" s="67"/>
      <c r="D96" s="67"/>
      <c r="E96" s="67"/>
      <c r="F96" s="67"/>
      <c r="G96" s="67"/>
      <c r="H96" s="67"/>
      <c r="I96" s="67"/>
      <c r="J96" s="67"/>
      <c r="K96" s="68"/>
    </row>
    <row r="97" spans="2:11" ht="24" customHeight="1" x14ac:dyDescent="0.2">
      <c r="B97" s="69" t="s">
        <v>80</v>
      </c>
      <c r="C97" s="70">
        <f t="shared" ref="C97:K97" si="19">SUM(C98:C106)</f>
        <v>0</v>
      </c>
      <c r="D97" s="70">
        <f t="shared" si="19"/>
        <v>0</v>
      </c>
      <c r="E97" s="70">
        <f t="shared" si="19"/>
        <v>0</v>
      </c>
      <c r="F97" s="70">
        <f t="shared" si="19"/>
        <v>0</v>
      </c>
      <c r="G97" s="70">
        <f t="shared" si="19"/>
        <v>0</v>
      </c>
      <c r="H97" s="70">
        <f t="shared" si="19"/>
        <v>0</v>
      </c>
      <c r="I97" s="70">
        <f t="shared" si="19"/>
        <v>0</v>
      </c>
      <c r="J97" s="70">
        <f t="shared" si="19"/>
        <v>0</v>
      </c>
      <c r="K97" s="71">
        <f t="shared" si="19"/>
        <v>0</v>
      </c>
    </row>
    <row r="98" spans="2:11" ht="39.75" customHeight="1" x14ac:dyDescent="0.2">
      <c r="B98" s="58" t="s">
        <v>81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60">
        <v>0</v>
      </c>
    </row>
    <row r="99" spans="2:11" ht="27.75" customHeight="1" x14ac:dyDescent="0.2">
      <c r="B99" s="58" t="s">
        <v>82</v>
      </c>
      <c r="C99" s="59"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60">
        <v>0</v>
      </c>
    </row>
    <row r="100" spans="2:11" ht="39.950000000000003" customHeight="1" x14ac:dyDescent="0.2">
      <c r="B100" s="58" t="s">
        <v>83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60">
        <v>0</v>
      </c>
    </row>
    <row r="101" spans="2:11" ht="39.950000000000003" customHeight="1" x14ac:dyDescent="0.2">
      <c r="B101" s="58" t="s">
        <v>84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60">
        <v>0</v>
      </c>
    </row>
    <row r="102" spans="2:11" ht="39.950000000000003" customHeight="1" x14ac:dyDescent="0.2">
      <c r="B102" s="58" t="s">
        <v>86</v>
      </c>
      <c r="C102" s="59">
        <v>0</v>
      </c>
      <c r="D102" s="59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60">
        <v>0</v>
      </c>
    </row>
    <row r="103" spans="2:11" ht="39.950000000000003" customHeight="1" x14ac:dyDescent="0.2">
      <c r="B103" s="58" t="s">
        <v>87</v>
      </c>
      <c r="C103" s="59">
        <v>0</v>
      </c>
      <c r="D103" s="59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60">
        <v>0</v>
      </c>
    </row>
    <row r="104" spans="2:11" ht="39.950000000000003" customHeight="1" x14ac:dyDescent="0.2">
      <c r="B104" s="58" t="s">
        <v>88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60">
        <v>0</v>
      </c>
    </row>
    <row r="105" spans="2:11" ht="39.950000000000003" customHeight="1" x14ac:dyDescent="0.2">
      <c r="B105" s="58" t="s">
        <v>89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60">
        <v>0</v>
      </c>
    </row>
    <row r="106" spans="2:11" ht="20.100000000000001" customHeight="1" x14ac:dyDescent="0.2">
      <c r="B106" s="58" t="s">
        <v>90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60">
        <v>0</v>
      </c>
    </row>
    <row r="107" spans="2:11" ht="20.100000000000001" customHeight="1" x14ac:dyDescent="0.2">
      <c r="B107" s="66"/>
      <c r="C107" s="67"/>
      <c r="D107" s="67"/>
      <c r="E107" s="67"/>
      <c r="F107" s="67"/>
      <c r="G107" s="67"/>
      <c r="H107" s="67"/>
      <c r="I107" s="67"/>
      <c r="J107" s="67"/>
      <c r="K107" s="68"/>
    </row>
    <row r="108" spans="2:11" ht="39.950000000000003" customHeight="1" x14ac:dyDescent="0.2">
      <c r="B108" s="69" t="s">
        <v>91</v>
      </c>
      <c r="C108" s="70">
        <f t="shared" ref="C108:K108" si="20">SUM(C109,C117,C136,C155,C175)</f>
        <v>21872025456.849998</v>
      </c>
      <c r="D108" s="70">
        <f t="shared" si="20"/>
        <v>22329189023.860001</v>
      </c>
      <c r="E108" s="70">
        <f t="shared" si="20"/>
        <v>23245181866.68</v>
      </c>
      <c r="F108" s="70">
        <f t="shared" si="20"/>
        <v>25570027782.690002</v>
      </c>
      <c r="G108" s="70">
        <f>SUM(G109,G117,G136,G155,G175)</f>
        <v>26784038545.419998</v>
      </c>
      <c r="H108" s="70">
        <f t="shared" si="20"/>
        <v>26896107259.750004</v>
      </c>
      <c r="I108" s="70">
        <f t="shared" si="20"/>
        <v>26675661868.630001</v>
      </c>
      <c r="J108" s="70">
        <f t="shared" si="20"/>
        <v>30439864643.689995</v>
      </c>
      <c r="K108" s="71">
        <f t="shared" si="20"/>
        <v>36810884053.330002</v>
      </c>
    </row>
    <row r="109" spans="2:11" ht="20.100000000000001" customHeight="1" x14ac:dyDescent="0.2">
      <c r="B109" s="58" t="s">
        <v>92</v>
      </c>
      <c r="C109" s="59">
        <f t="shared" ref="C109:K109" si="21">SUM(C110:C116)</f>
        <v>7287965122.7700005</v>
      </c>
      <c r="D109" s="59">
        <f>SUM(D110:D116)</f>
        <v>8273476756.4499998</v>
      </c>
      <c r="E109" s="59">
        <f t="shared" si="21"/>
        <v>9066751829</v>
      </c>
      <c r="F109" s="59">
        <f t="shared" si="21"/>
        <v>10429657436</v>
      </c>
      <c r="G109" s="59">
        <f t="shared" si="21"/>
        <v>11845078867.75</v>
      </c>
      <c r="H109" s="59">
        <f t="shared" si="21"/>
        <v>11563124196</v>
      </c>
      <c r="I109" s="59">
        <f t="shared" si="21"/>
        <v>11485338889</v>
      </c>
      <c r="J109" s="59">
        <f t="shared" si="21"/>
        <v>12480178113</v>
      </c>
      <c r="K109" s="60">
        <f t="shared" si="21"/>
        <v>17478430568</v>
      </c>
    </row>
    <row r="110" spans="2:11" ht="20.100000000000001" customHeight="1" x14ac:dyDescent="0.2">
      <c r="B110" s="64" t="s">
        <v>93</v>
      </c>
      <c r="C110" s="47">
        <v>5799564714</v>
      </c>
      <c r="D110" s="47">
        <v>6437344166</v>
      </c>
      <c r="E110" s="47">
        <v>7073285831</v>
      </c>
      <c r="F110" s="47">
        <v>7986124020</v>
      </c>
      <c r="G110" s="47">
        <v>8719316645.75</v>
      </c>
      <c r="H110" s="47">
        <v>7788438606</v>
      </c>
      <c r="I110" s="47">
        <v>8741033446</v>
      </c>
      <c r="J110" s="47">
        <v>9145378644</v>
      </c>
      <c r="K110" s="65">
        <v>13048308860</v>
      </c>
    </row>
    <row r="111" spans="2:11" ht="20.100000000000001" customHeight="1" x14ac:dyDescent="0.2">
      <c r="B111" s="64" t="s">
        <v>94</v>
      </c>
      <c r="C111" s="47">
        <v>378111273</v>
      </c>
      <c r="D111" s="47">
        <v>392309032</v>
      </c>
      <c r="E111" s="47">
        <v>419758460</v>
      </c>
      <c r="F111" s="47">
        <v>445761507</v>
      </c>
      <c r="G111" s="47">
        <v>451683494</v>
      </c>
      <c r="H111" s="47">
        <v>455617195</v>
      </c>
      <c r="I111" s="47">
        <v>467837924</v>
      </c>
      <c r="J111" s="47">
        <v>545754721</v>
      </c>
      <c r="K111" s="65">
        <v>585117573</v>
      </c>
    </row>
    <row r="112" spans="2:11" ht="20.100000000000001" customHeight="1" x14ac:dyDescent="0.2">
      <c r="B112" s="64" t="s">
        <v>95</v>
      </c>
      <c r="C112" s="47">
        <v>309782535.76999998</v>
      </c>
      <c r="D112" s="47">
        <v>326719138.44999999</v>
      </c>
      <c r="E112" s="47">
        <v>432546527</v>
      </c>
      <c r="F112" s="47">
        <v>465933988</v>
      </c>
      <c r="G112" s="47">
        <v>624917711</v>
      </c>
      <c r="H112" s="47">
        <v>544135929</v>
      </c>
      <c r="I112" s="47">
        <v>568823790</v>
      </c>
      <c r="J112" s="47">
        <v>720192492</v>
      </c>
      <c r="K112" s="65">
        <v>793521564</v>
      </c>
    </row>
    <row r="113" spans="2:11" ht="20.100000000000001" customHeight="1" x14ac:dyDescent="0.2">
      <c r="B113" s="64" t="s">
        <v>96</v>
      </c>
      <c r="C113" s="47">
        <v>211230877</v>
      </c>
      <c r="D113" s="47">
        <v>259029644</v>
      </c>
      <c r="E113" s="47">
        <v>332483859</v>
      </c>
      <c r="F113" s="47">
        <v>327373335</v>
      </c>
      <c r="G113" s="47">
        <v>346153351</v>
      </c>
      <c r="H113" s="47">
        <v>311316961</v>
      </c>
      <c r="I113" s="47">
        <v>266767669</v>
      </c>
      <c r="J113" s="47">
        <v>422745536</v>
      </c>
      <c r="K113" s="65">
        <v>463990401</v>
      </c>
    </row>
    <row r="114" spans="2:11" ht="20.100000000000001" customHeight="1" x14ac:dyDescent="0.2">
      <c r="B114" s="64" t="s">
        <v>97</v>
      </c>
      <c r="C114" s="47">
        <v>328268133</v>
      </c>
      <c r="D114" s="47">
        <v>344649578</v>
      </c>
      <c r="E114" s="47">
        <v>357115906</v>
      </c>
      <c r="F114" s="47">
        <v>305272322</v>
      </c>
      <c r="G114" s="47">
        <v>342143350</v>
      </c>
      <c r="H114" s="47">
        <v>309249884</v>
      </c>
      <c r="I114" s="47">
        <v>353336528</v>
      </c>
      <c r="J114" s="47">
        <v>426313556</v>
      </c>
      <c r="K114" s="65">
        <v>570861772</v>
      </c>
    </row>
    <row r="115" spans="2:11" ht="20.100000000000001" customHeight="1" x14ac:dyDescent="0.2">
      <c r="B115" s="64" t="s">
        <v>98</v>
      </c>
      <c r="C115" s="47">
        <v>261007590</v>
      </c>
      <c r="D115" s="47">
        <v>376114743</v>
      </c>
      <c r="E115" s="47">
        <v>558295933</v>
      </c>
      <c r="F115" s="47">
        <v>899192264</v>
      </c>
      <c r="G115" s="47">
        <v>847245510</v>
      </c>
      <c r="H115" s="47">
        <v>1062875020</v>
      </c>
      <c r="I115" s="47">
        <v>947793921</v>
      </c>
      <c r="J115" s="47">
        <v>1197749907</v>
      </c>
      <c r="K115" s="65">
        <v>1131716463</v>
      </c>
    </row>
    <row r="116" spans="2:11" ht="20.100000000000001" customHeight="1" x14ac:dyDescent="0.2">
      <c r="B116" s="64" t="s">
        <v>99</v>
      </c>
      <c r="C116" s="47">
        <v>0</v>
      </c>
      <c r="D116" s="47">
        <v>137310455</v>
      </c>
      <c r="E116" s="47">
        <v>-106734687</v>
      </c>
      <c r="F116" s="47">
        <v>0</v>
      </c>
      <c r="G116" s="47">
        <v>513618806</v>
      </c>
      <c r="H116" s="47">
        <v>1091490601</v>
      </c>
      <c r="I116" s="47">
        <v>139745611</v>
      </c>
      <c r="J116" s="47">
        <v>22043257</v>
      </c>
      <c r="K116" s="65">
        <v>884913935</v>
      </c>
    </row>
    <row r="117" spans="2:11" ht="20.100000000000001" customHeight="1" x14ac:dyDescent="0.2">
      <c r="B117" s="58" t="s">
        <v>100</v>
      </c>
      <c r="C117" s="59">
        <f t="shared" ref="C117:H117" si="22">SUM(C118,C121,C122,C125,C126,C131,C134,C135)</f>
        <v>8810500472.9799995</v>
      </c>
      <c r="D117" s="59">
        <f t="shared" si="22"/>
        <v>9199895695.1200008</v>
      </c>
      <c r="E117" s="59">
        <f t="shared" si="22"/>
        <v>9787796353.2700005</v>
      </c>
      <c r="F117" s="59">
        <f t="shared" si="22"/>
        <v>10407272216.160002</v>
      </c>
      <c r="G117" s="59">
        <f t="shared" si="22"/>
        <v>11069222392.040001</v>
      </c>
      <c r="H117" s="59">
        <f t="shared" si="22"/>
        <v>11303786280.410002</v>
      </c>
      <c r="I117" s="59">
        <f>SUM(I118,I121,I122,I125,I126,I131,I134,I135)</f>
        <v>11702404730.110001</v>
      </c>
      <c r="J117" s="59">
        <f>SUM(J118,J121,J122,J125,J126,J131,J134,J135)</f>
        <v>13218685971.589998</v>
      </c>
      <c r="K117" s="60">
        <f>SUM(K118,K121,K122,K125,K126,K131,K134,K135)</f>
        <v>14505281135.169998</v>
      </c>
    </row>
    <row r="118" spans="2:11" ht="20.100000000000001" customHeight="1" x14ac:dyDescent="0.2">
      <c r="B118" s="64" t="s">
        <v>101</v>
      </c>
      <c r="C118" s="44">
        <v>5107464622.3699999</v>
      </c>
      <c r="D118" s="44">
        <v>5272786863.2700005</v>
      </c>
      <c r="E118" s="44">
        <v>5468830202.6999998</v>
      </c>
      <c r="F118" s="44">
        <v>5680892565.8100004</v>
      </c>
      <c r="G118" s="44">
        <v>5884022726.5900002</v>
      </c>
      <c r="H118" s="44">
        <f t="shared" ref="H118" si="23">SUM(H119:H120)</f>
        <v>6049969376.2800007</v>
      </c>
      <c r="I118" s="44">
        <f>SUM(I119:I120)</f>
        <v>6281123913.1300001</v>
      </c>
      <c r="J118" s="44">
        <f>SUM(J119:J120)</f>
        <v>6689643635.2299995</v>
      </c>
      <c r="K118" s="82">
        <f>SUM(K119:K120)</f>
        <v>7060577891.0599985</v>
      </c>
    </row>
    <row r="119" spans="2:11" ht="20.100000000000001" customHeight="1" x14ac:dyDescent="0.2">
      <c r="B119" s="64" t="s">
        <v>102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5916867576.2800007</v>
      </c>
      <c r="I119" s="47">
        <v>6143496652.1300001</v>
      </c>
      <c r="J119" s="47">
        <v>6521697969.2299995</v>
      </c>
      <c r="K119" s="65">
        <v>6873237020.0599985</v>
      </c>
    </row>
    <row r="120" spans="2:11" ht="20.100000000000001" customHeight="1" x14ac:dyDescent="0.2">
      <c r="B120" s="64" t="s">
        <v>103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133101800</v>
      </c>
      <c r="I120" s="47">
        <v>137627261</v>
      </c>
      <c r="J120" s="47">
        <v>167945666</v>
      </c>
      <c r="K120" s="65">
        <v>187340871</v>
      </c>
    </row>
    <row r="121" spans="2:11" ht="20.100000000000001" customHeight="1" x14ac:dyDescent="0.2">
      <c r="B121" s="64" t="s">
        <v>104</v>
      </c>
      <c r="C121" s="47">
        <v>1365088131.0000002</v>
      </c>
      <c r="D121" s="47">
        <v>1440426933.9999998</v>
      </c>
      <c r="E121" s="47">
        <v>1532021319.01</v>
      </c>
      <c r="F121" s="47">
        <v>1646074374.1399999</v>
      </c>
      <c r="G121" s="47">
        <v>1732801628.72</v>
      </c>
      <c r="H121" s="47">
        <v>1863626406.5999999</v>
      </c>
      <c r="I121" s="47">
        <v>1957803875.25</v>
      </c>
      <c r="J121" s="47">
        <v>2104295503.46</v>
      </c>
      <c r="K121" s="65">
        <v>2243309318.8400002</v>
      </c>
    </row>
    <row r="122" spans="2:11" ht="20.100000000000001" customHeight="1" x14ac:dyDescent="0.2">
      <c r="B122" s="64" t="s">
        <v>105</v>
      </c>
      <c r="C122" s="44">
        <f t="shared" ref="C122:I122" si="24">SUM(C123:C124)</f>
        <v>593545123.99000001</v>
      </c>
      <c r="D122" s="44">
        <f t="shared" si="24"/>
        <v>638836573.47000003</v>
      </c>
      <c r="E122" s="44">
        <f t="shared" si="24"/>
        <v>718946546.66999996</v>
      </c>
      <c r="F122" s="44">
        <f t="shared" si="24"/>
        <v>777611269</v>
      </c>
      <c r="G122" s="44">
        <f t="shared" si="24"/>
        <v>899232394</v>
      </c>
      <c r="H122" s="44">
        <f t="shared" si="24"/>
        <v>913426296</v>
      </c>
      <c r="I122" s="44">
        <f t="shared" si="24"/>
        <v>900732320.47000003</v>
      </c>
      <c r="J122" s="44">
        <f>SUM(J123:J124)</f>
        <v>1252344824</v>
      </c>
      <c r="K122" s="82">
        <f>SUM(K123:K124)</f>
        <v>1572089750</v>
      </c>
    </row>
    <row r="123" spans="2:11" ht="20.100000000000001" customHeight="1" x14ac:dyDescent="0.2">
      <c r="B123" s="64" t="s">
        <v>106</v>
      </c>
      <c r="C123" s="47">
        <v>72048371.989999995</v>
      </c>
      <c r="D123" s="47">
        <v>77462203.469999999</v>
      </c>
      <c r="E123" s="47">
        <v>87134764.670000002</v>
      </c>
      <c r="F123" s="47">
        <v>94043992</v>
      </c>
      <c r="G123" s="47">
        <v>109000021</v>
      </c>
      <c r="H123" s="47">
        <v>110721979</v>
      </c>
      <c r="I123" s="47">
        <v>109158770.47</v>
      </c>
      <c r="J123" s="47">
        <v>151802374</v>
      </c>
      <c r="K123" s="65">
        <v>190560100</v>
      </c>
    </row>
    <row r="124" spans="2:11" ht="20.100000000000001" customHeight="1" x14ac:dyDescent="0.2">
      <c r="B124" s="64" t="s">
        <v>107</v>
      </c>
      <c r="C124" s="47">
        <v>521496752</v>
      </c>
      <c r="D124" s="47">
        <v>561374370</v>
      </c>
      <c r="E124" s="47">
        <v>631811782</v>
      </c>
      <c r="F124" s="47">
        <v>683567277</v>
      </c>
      <c r="G124" s="47">
        <v>790232373</v>
      </c>
      <c r="H124" s="47">
        <v>802704317</v>
      </c>
      <c r="I124" s="47">
        <v>791573550</v>
      </c>
      <c r="J124" s="47">
        <v>1100542450</v>
      </c>
      <c r="K124" s="65">
        <v>1381529650</v>
      </c>
    </row>
    <row r="125" spans="2:11" ht="20.100000000000001" customHeight="1" x14ac:dyDescent="0.2">
      <c r="B125" s="64" t="s">
        <v>108</v>
      </c>
      <c r="C125" s="47">
        <v>751903811</v>
      </c>
      <c r="D125" s="47">
        <v>803015449</v>
      </c>
      <c r="E125" s="47">
        <v>894907237</v>
      </c>
      <c r="F125" s="47">
        <v>990470492</v>
      </c>
      <c r="G125" s="47">
        <v>1140507969</v>
      </c>
      <c r="H125" s="47">
        <v>1195304409</v>
      </c>
      <c r="I125" s="47">
        <v>1198058169</v>
      </c>
      <c r="J125" s="47">
        <v>1401747623</v>
      </c>
      <c r="K125" s="65">
        <v>1668249469</v>
      </c>
    </row>
    <row r="126" spans="2:11" ht="20.100000000000001" customHeight="1" x14ac:dyDescent="0.2">
      <c r="B126" s="64" t="s">
        <v>109</v>
      </c>
      <c r="C126" s="44">
        <f t="shared" ref="C126:I126" si="25">SUM(C127:C130)</f>
        <v>388528988</v>
      </c>
      <c r="D126" s="44">
        <f t="shared" si="25"/>
        <v>440584513</v>
      </c>
      <c r="E126" s="44">
        <f t="shared" si="25"/>
        <v>530587689</v>
      </c>
      <c r="F126" s="44">
        <f t="shared" si="25"/>
        <v>641671366.02999997</v>
      </c>
      <c r="G126" s="44">
        <f t="shared" si="25"/>
        <v>652884884</v>
      </c>
      <c r="H126" s="44">
        <f t="shared" si="25"/>
        <v>501178614</v>
      </c>
      <c r="I126" s="44">
        <f t="shared" si="25"/>
        <v>581446763</v>
      </c>
      <c r="J126" s="44">
        <f>SUM(J127:J130)</f>
        <v>808643313</v>
      </c>
      <c r="K126" s="82">
        <f>SUM(K127:K130)</f>
        <v>886326797</v>
      </c>
    </row>
    <row r="127" spans="2:11" ht="20.100000000000001" customHeight="1" x14ac:dyDescent="0.2">
      <c r="B127" s="64" t="s">
        <v>110</v>
      </c>
      <c r="C127" s="47">
        <v>95336163</v>
      </c>
      <c r="D127" s="47">
        <v>98296012</v>
      </c>
      <c r="E127" s="47">
        <v>103694178</v>
      </c>
      <c r="F127" s="47">
        <v>118914966</v>
      </c>
      <c r="G127" s="47">
        <v>134913572</v>
      </c>
      <c r="H127" s="47">
        <v>148223871</v>
      </c>
      <c r="I127" s="47">
        <v>143068971</v>
      </c>
      <c r="J127" s="47">
        <v>165611664</v>
      </c>
      <c r="K127" s="65">
        <v>281779904</v>
      </c>
    </row>
    <row r="128" spans="2:11" ht="20.100000000000001" customHeight="1" x14ac:dyDescent="0.2">
      <c r="B128" s="64" t="s">
        <v>111</v>
      </c>
      <c r="C128" s="47">
        <v>198944914</v>
      </c>
      <c r="D128" s="47">
        <v>254455294</v>
      </c>
      <c r="E128" s="47">
        <v>300496336</v>
      </c>
      <c r="F128" s="47">
        <v>329005698.05000001</v>
      </c>
      <c r="G128" s="47">
        <v>391430790</v>
      </c>
      <c r="H128" s="47">
        <v>219023990</v>
      </c>
      <c r="I128" s="47">
        <v>215825500</v>
      </c>
      <c r="J128" s="47">
        <v>302883705</v>
      </c>
      <c r="K128" s="65">
        <v>384423851</v>
      </c>
    </row>
    <row r="129" spans="2:11" ht="20.100000000000001" customHeight="1" x14ac:dyDescent="0.2">
      <c r="B129" s="64" t="s">
        <v>112</v>
      </c>
      <c r="C129" s="47">
        <v>6885423</v>
      </c>
      <c r="D129" s="47">
        <v>6990781</v>
      </c>
      <c r="E129" s="47">
        <v>7285437</v>
      </c>
      <c r="F129" s="47">
        <v>8069661.1200000001</v>
      </c>
      <c r="G129" s="47">
        <v>9282977</v>
      </c>
      <c r="H129" s="47">
        <v>10374955</v>
      </c>
      <c r="I129" s="47">
        <v>10245118</v>
      </c>
      <c r="J129" s="47">
        <v>11048110</v>
      </c>
      <c r="K129" s="65">
        <v>13164353</v>
      </c>
    </row>
    <row r="130" spans="2:11" ht="20.100000000000001" customHeight="1" x14ac:dyDescent="0.2">
      <c r="B130" s="64" t="s">
        <v>113</v>
      </c>
      <c r="C130" s="47">
        <v>87362488</v>
      </c>
      <c r="D130" s="47">
        <v>80842426</v>
      </c>
      <c r="E130" s="47">
        <v>119111738</v>
      </c>
      <c r="F130" s="47">
        <v>185681040.86000001</v>
      </c>
      <c r="G130" s="47">
        <v>117257545</v>
      </c>
      <c r="H130" s="47">
        <v>123555798</v>
      </c>
      <c r="I130" s="47">
        <v>212307174</v>
      </c>
      <c r="J130" s="47">
        <v>329099834</v>
      </c>
      <c r="K130" s="65">
        <v>206958689</v>
      </c>
    </row>
    <row r="131" spans="2:11" ht="20.100000000000001" customHeight="1" x14ac:dyDescent="0.2">
      <c r="B131" s="64" t="s">
        <v>114</v>
      </c>
      <c r="C131" s="44">
        <f t="shared" ref="C131:I131" si="26">SUM(C132:C133)</f>
        <v>131270999.45000002</v>
      </c>
      <c r="D131" s="44">
        <f t="shared" si="26"/>
        <v>138581007.38</v>
      </c>
      <c r="E131" s="44">
        <f t="shared" si="26"/>
        <v>142077956.89000002</v>
      </c>
      <c r="F131" s="44">
        <f t="shared" si="26"/>
        <v>146077850.53</v>
      </c>
      <c r="G131" s="44">
        <f t="shared" si="26"/>
        <v>150856845.00999999</v>
      </c>
      <c r="H131" s="44">
        <f t="shared" si="26"/>
        <v>161924741.94999999</v>
      </c>
      <c r="I131" s="44">
        <f t="shared" si="26"/>
        <v>161438241.23000002</v>
      </c>
      <c r="J131" s="44">
        <f>SUM(J132:J133)</f>
        <v>177624187.89999998</v>
      </c>
      <c r="K131" s="82">
        <f>SUM(K132:K133)</f>
        <v>189967867.27000001</v>
      </c>
    </row>
    <row r="132" spans="2:11" ht="20.100000000000001" customHeight="1" x14ac:dyDescent="0.2">
      <c r="B132" s="64" t="s">
        <v>115</v>
      </c>
      <c r="C132" s="47">
        <v>90012183.120000005</v>
      </c>
      <c r="D132" s="47">
        <v>95403303.569999993</v>
      </c>
      <c r="E132" s="47">
        <v>97942159.230000004</v>
      </c>
      <c r="F132" s="47">
        <v>98404232.140000001</v>
      </c>
      <c r="G132" s="47">
        <v>103609822.95</v>
      </c>
      <c r="H132" s="47">
        <v>108560603.91</v>
      </c>
      <c r="I132" s="47">
        <v>107467606.17</v>
      </c>
      <c r="J132" s="47">
        <v>119822061.78999999</v>
      </c>
      <c r="K132" s="65">
        <v>128609802.29000001</v>
      </c>
    </row>
    <row r="133" spans="2:11" ht="20.100000000000001" customHeight="1" x14ac:dyDescent="0.2">
      <c r="B133" s="64" t="s">
        <v>116</v>
      </c>
      <c r="C133" s="47">
        <v>41258816.330000006</v>
      </c>
      <c r="D133" s="47">
        <v>43177703.810000002</v>
      </c>
      <c r="E133" s="47">
        <v>44135797.660000004</v>
      </c>
      <c r="F133" s="47">
        <v>47673618.390000001</v>
      </c>
      <c r="G133" s="47">
        <v>47247022.060000002</v>
      </c>
      <c r="H133" s="47">
        <v>53364138.039999999</v>
      </c>
      <c r="I133" s="47">
        <v>53970635.060000002</v>
      </c>
      <c r="J133" s="47">
        <v>57802126.109999999</v>
      </c>
      <c r="K133" s="65">
        <v>61358064.979999997</v>
      </c>
    </row>
    <row r="134" spans="2:11" ht="20.100000000000001" customHeight="1" x14ac:dyDescent="0.2">
      <c r="B134" s="64" t="s">
        <v>117</v>
      </c>
      <c r="C134" s="47">
        <v>183879032</v>
      </c>
      <c r="D134" s="47">
        <v>164060532</v>
      </c>
      <c r="E134" s="47">
        <v>167460689</v>
      </c>
      <c r="F134" s="47">
        <v>153334737.33999997</v>
      </c>
      <c r="G134" s="47">
        <v>177491373</v>
      </c>
      <c r="H134" s="47">
        <v>179002022.93000001</v>
      </c>
      <c r="I134" s="47">
        <v>188893771</v>
      </c>
      <c r="J134" s="47">
        <v>200289550</v>
      </c>
      <c r="K134" s="65">
        <v>220318505</v>
      </c>
    </row>
    <row r="135" spans="2:11" ht="20.100000000000001" customHeight="1" x14ac:dyDescent="0.2">
      <c r="B135" s="64" t="s">
        <v>118</v>
      </c>
      <c r="C135" s="47">
        <v>288819765.17000002</v>
      </c>
      <c r="D135" s="47">
        <v>301603823</v>
      </c>
      <c r="E135" s="47">
        <v>332964713</v>
      </c>
      <c r="F135" s="47">
        <v>371139561.31</v>
      </c>
      <c r="G135" s="47">
        <v>431424571.72000003</v>
      </c>
      <c r="H135" s="47">
        <v>439354413.64999998</v>
      </c>
      <c r="I135" s="47">
        <v>432907677.02999997</v>
      </c>
      <c r="J135" s="47">
        <v>584097335</v>
      </c>
      <c r="K135" s="65">
        <v>664441537</v>
      </c>
    </row>
    <row r="136" spans="2:11" ht="20.100000000000001" customHeight="1" x14ac:dyDescent="0.2">
      <c r="B136" s="58" t="s">
        <v>119</v>
      </c>
      <c r="C136" s="59">
        <f>SUM(C137:C154)</f>
        <v>4785544665.0999985</v>
      </c>
      <c r="D136" s="59">
        <f t="shared" ref="D136:K136" si="27">SUM(D137:D154)</f>
        <v>3914368717.9500008</v>
      </c>
      <c r="E136" s="59">
        <f t="shared" si="27"/>
        <v>3362162376.6500001</v>
      </c>
      <c r="F136" s="59">
        <f t="shared" si="27"/>
        <v>3629900655.1999998</v>
      </c>
      <c r="G136" s="59">
        <f t="shared" si="27"/>
        <v>2677575164.46</v>
      </c>
      <c r="H136" s="59">
        <f t="shared" si="27"/>
        <v>3093586657.8599997</v>
      </c>
      <c r="I136" s="59">
        <f t="shared" si="27"/>
        <v>2297940919.8999996</v>
      </c>
      <c r="J136" s="59">
        <f t="shared" si="27"/>
        <v>2929620006.0999999</v>
      </c>
      <c r="K136" s="60">
        <f t="shared" si="27"/>
        <v>2752516531.1600003</v>
      </c>
    </row>
    <row r="137" spans="2:11" ht="20.100000000000001" customHeight="1" x14ac:dyDescent="0.2">
      <c r="B137" s="64" t="s">
        <v>120</v>
      </c>
      <c r="C137" s="47">
        <v>192497856.71000004</v>
      </c>
      <c r="D137" s="47">
        <v>203791529.83000001</v>
      </c>
      <c r="E137" s="47">
        <v>73953000.299999997</v>
      </c>
      <c r="F137" s="47">
        <v>160101083.16000003</v>
      </c>
      <c r="G137" s="47">
        <v>61126370.170000002</v>
      </c>
      <c r="H137" s="47">
        <v>74750178.159999996</v>
      </c>
      <c r="I137" s="47">
        <v>25154286.690000001</v>
      </c>
      <c r="J137" s="47">
        <v>49935577.859999999</v>
      </c>
      <c r="K137" s="65">
        <v>47029033.150000006</v>
      </c>
    </row>
    <row r="138" spans="2:11" ht="20.100000000000001" customHeight="1" x14ac:dyDescent="0.2">
      <c r="B138" s="64" t="s">
        <v>121</v>
      </c>
      <c r="C138" s="47">
        <v>114576073.29000001</v>
      </c>
      <c r="D138" s="47">
        <v>41026208.130000003</v>
      </c>
      <c r="E138" s="47">
        <v>22190862.809999999</v>
      </c>
      <c r="F138" s="47">
        <v>-2683363</v>
      </c>
      <c r="G138" s="47">
        <v>0</v>
      </c>
      <c r="H138" s="47">
        <v>0</v>
      </c>
      <c r="I138" s="47">
        <v>0</v>
      </c>
      <c r="J138" s="47">
        <v>0</v>
      </c>
      <c r="K138" s="65">
        <v>0</v>
      </c>
    </row>
    <row r="139" spans="2:11" ht="20.100000000000001" customHeight="1" x14ac:dyDescent="0.2">
      <c r="B139" s="64" t="s">
        <v>122</v>
      </c>
      <c r="C139" s="47">
        <v>21644149.68</v>
      </c>
      <c r="D139" s="47">
        <v>35067752.439999998</v>
      </c>
      <c r="E139" s="47">
        <v>38715218.619999997</v>
      </c>
      <c r="F139" s="47">
        <v>35633538.899999999</v>
      </c>
      <c r="G139" s="47">
        <v>39328739.769999996</v>
      </c>
      <c r="H139" s="47">
        <v>0</v>
      </c>
      <c r="I139" s="47">
        <v>0</v>
      </c>
      <c r="J139" s="47">
        <v>0</v>
      </c>
      <c r="K139" s="65">
        <v>0</v>
      </c>
    </row>
    <row r="140" spans="2:11" ht="20.100000000000001" customHeight="1" x14ac:dyDescent="0.2">
      <c r="B140" s="64" t="s">
        <v>123</v>
      </c>
      <c r="C140" s="47">
        <v>34300000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65">
        <v>0</v>
      </c>
    </row>
    <row r="141" spans="2:11" ht="20.100000000000001" customHeight="1" x14ac:dyDescent="0.2">
      <c r="B141" s="64" t="s">
        <v>124</v>
      </c>
      <c r="C141" s="47">
        <v>53932954.159999996</v>
      </c>
      <c r="D141" s="47">
        <v>21868235.07</v>
      </c>
      <c r="E141" s="47">
        <v>3900000</v>
      </c>
      <c r="F141" s="47">
        <v>29225263.460000001</v>
      </c>
      <c r="G141" s="47">
        <v>-260000</v>
      </c>
      <c r="H141" s="47">
        <v>0</v>
      </c>
      <c r="I141" s="47">
        <v>0</v>
      </c>
      <c r="J141" s="47">
        <v>0</v>
      </c>
      <c r="K141" s="65">
        <v>0</v>
      </c>
    </row>
    <row r="142" spans="2:11" ht="20.100000000000001" customHeight="1" x14ac:dyDescent="0.2">
      <c r="B142" s="64" t="s">
        <v>125</v>
      </c>
      <c r="C142" s="47">
        <v>2082064906.4899993</v>
      </c>
      <c r="D142" s="47">
        <v>1235800646.8700001</v>
      </c>
      <c r="E142" s="47">
        <v>1008382003.4</v>
      </c>
      <c r="F142" s="47">
        <v>1037056574.28</v>
      </c>
      <c r="G142" s="47">
        <v>1474139642.8099999</v>
      </c>
      <c r="H142" s="47">
        <v>1592382811.7800002</v>
      </c>
      <c r="I142" s="47">
        <v>1406381218.4100001</v>
      </c>
      <c r="J142" s="47">
        <v>1513834248.2800002</v>
      </c>
      <c r="K142" s="65">
        <v>1620437108.1700001</v>
      </c>
    </row>
    <row r="143" spans="2:11" ht="20.100000000000001" customHeight="1" x14ac:dyDescent="0.2">
      <c r="B143" s="64" t="s">
        <v>126</v>
      </c>
      <c r="C143" s="47">
        <v>704946594.73000002</v>
      </c>
      <c r="D143" s="47">
        <v>672225885.61000001</v>
      </c>
      <c r="E143" s="47">
        <v>581015145.88999999</v>
      </c>
      <c r="F143" s="47">
        <v>590862853.02999997</v>
      </c>
      <c r="G143" s="47">
        <v>877860044.41999996</v>
      </c>
      <c r="H143" s="47">
        <v>655449209.23000002</v>
      </c>
      <c r="I143" s="47">
        <v>704928676.53999996</v>
      </c>
      <c r="J143" s="47">
        <v>1212954953.78</v>
      </c>
      <c r="K143" s="65">
        <v>775793648.51999998</v>
      </c>
    </row>
    <row r="144" spans="2:11" ht="20.100000000000001" customHeight="1" x14ac:dyDescent="0.2">
      <c r="B144" s="64" t="s">
        <v>127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47285271.420000002</v>
      </c>
      <c r="J144" s="47">
        <v>17016589.199999999</v>
      </c>
      <c r="K144" s="65">
        <v>1563958.23</v>
      </c>
    </row>
    <row r="145" spans="2:11" ht="20.100000000000001" customHeight="1" x14ac:dyDescent="0.2">
      <c r="B145" s="64" t="s">
        <v>128</v>
      </c>
      <c r="C145" s="47">
        <v>4296910</v>
      </c>
      <c r="D145" s="47">
        <v>27100000</v>
      </c>
      <c r="E145" s="47">
        <v>28446938.189999998</v>
      </c>
      <c r="F145" s="47">
        <v>49078729.849999994</v>
      </c>
      <c r="G145" s="47">
        <v>11835015.68</v>
      </c>
      <c r="H145" s="47">
        <v>-64.31</v>
      </c>
      <c r="I145" s="47">
        <v>9379337.9100000001</v>
      </c>
      <c r="J145" s="47">
        <v>0</v>
      </c>
      <c r="K145" s="65">
        <v>73476827.899999991</v>
      </c>
    </row>
    <row r="146" spans="2:11" ht="20.100000000000001" customHeight="1" x14ac:dyDescent="0.2">
      <c r="B146" s="64" t="s">
        <v>129</v>
      </c>
      <c r="C146" s="47">
        <v>325751754.82999998</v>
      </c>
      <c r="D146" s="47">
        <v>-16220428.420000004</v>
      </c>
      <c r="E146" s="47">
        <v>20783478.460000001</v>
      </c>
      <c r="F146" s="47">
        <v>162942560.46000001</v>
      </c>
      <c r="G146" s="47">
        <v>83547415.86999999</v>
      </c>
      <c r="H146" s="47">
        <v>102784675.59999999</v>
      </c>
      <c r="I146" s="47">
        <v>78787978.480000004</v>
      </c>
      <c r="J146" s="47">
        <v>98703043.159999996</v>
      </c>
      <c r="K146" s="65">
        <v>94452870.639999986</v>
      </c>
    </row>
    <row r="147" spans="2:11" ht="20.100000000000001" customHeight="1" x14ac:dyDescent="0.2">
      <c r="B147" s="64" t="s">
        <v>130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26665000</v>
      </c>
      <c r="I147" s="47">
        <v>0</v>
      </c>
      <c r="J147" s="47">
        <v>0</v>
      </c>
      <c r="K147" s="65">
        <v>0</v>
      </c>
    </row>
    <row r="148" spans="2:11" ht="20.100000000000001" customHeight="1" x14ac:dyDescent="0.2">
      <c r="B148" s="64" t="s">
        <v>131</v>
      </c>
      <c r="C148" s="47">
        <v>13339537.699999999</v>
      </c>
      <c r="D148" s="47">
        <v>0</v>
      </c>
      <c r="E148" s="47">
        <v>0</v>
      </c>
      <c r="F148" s="47">
        <v>8177660.4100000001</v>
      </c>
      <c r="G148" s="47">
        <v>60000</v>
      </c>
      <c r="H148" s="47">
        <v>350000</v>
      </c>
      <c r="I148" s="47">
        <v>0</v>
      </c>
      <c r="J148" s="47">
        <v>2879275.5700000003</v>
      </c>
      <c r="K148" s="65">
        <v>0</v>
      </c>
    </row>
    <row r="149" spans="2:11" ht="20.100000000000001" customHeight="1" x14ac:dyDescent="0.2">
      <c r="B149" s="64" t="s">
        <v>132</v>
      </c>
      <c r="C149" s="47">
        <v>55113924.700000003</v>
      </c>
      <c r="D149" s="47">
        <v>10915228.4</v>
      </c>
      <c r="E149" s="47">
        <v>28436126</v>
      </c>
      <c r="F149" s="47">
        <v>22674413.57</v>
      </c>
      <c r="G149" s="47">
        <v>-128483.81</v>
      </c>
      <c r="H149" s="47">
        <v>0</v>
      </c>
      <c r="I149" s="47">
        <v>0</v>
      </c>
      <c r="J149" s="47">
        <v>0</v>
      </c>
      <c r="K149" s="65">
        <v>0</v>
      </c>
    </row>
    <row r="150" spans="2:11" ht="20.100000000000001" customHeight="1" x14ac:dyDescent="0.2">
      <c r="B150" s="64" t="s">
        <v>133</v>
      </c>
      <c r="C150" s="44">
        <v>1181092102.8099999</v>
      </c>
      <c r="D150" s="44">
        <v>1682173210.0200002</v>
      </c>
      <c r="E150" s="44">
        <v>1543711002.98</v>
      </c>
      <c r="F150" s="44">
        <v>1505452399.5599999</v>
      </c>
      <c r="G150" s="44">
        <v>104929848.55</v>
      </c>
      <c r="H150" s="47">
        <v>620940068.16000009</v>
      </c>
      <c r="I150" s="44">
        <v>-788630.54999999981</v>
      </c>
      <c r="J150" s="44">
        <v>19704786.5</v>
      </c>
      <c r="K150" s="82">
        <v>28506334.550000001</v>
      </c>
    </row>
    <row r="151" spans="2:11" ht="20.100000000000001" customHeight="1" x14ac:dyDescent="0.2">
      <c r="B151" s="64" t="s">
        <v>134</v>
      </c>
      <c r="C151" s="47">
        <v>1737900</v>
      </c>
      <c r="D151" s="47">
        <v>370450</v>
      </c>
      <c r="E151" s="47">
        <v>3231100</v>
      </c>
      <c r="F151" s="47">
        <v>0</v>
      </c>
      <c r="G151" s="47">
        <v>0</v>
      </c>
      <c r="H151" s="47">
        <v>0</v>
      </c>
      <c r="I151" s="47">
        <v>10900900</v>
      </c>
      <c r="J151" s="47">
        <v>0</v>
      </c>
      <c r="K151" s="65">
        <v>95816782</v>
      </c>
    </row>
    <row r="152" spans="2:11" ht="20.100000000000001" customHeight="1" x14ac:dyDescent="0.2">
      <c r="B152" s="64" t="s">
        <v>135</v>
      </c>
      <c r="C152" s="47">
        <v>250000</v>
      </c>
      <c r="D152" s="47">
        <v>250000</v>
      </c>
      <c r="E152" s="47">
        <v>200000</v>
      </c>
      <c r="F152" s="47">
        <v>82794</v>
      </c>
      <c r="G152" s="47">
        <v>0</v>
      </c>
      <c r="H152" s="47">
        <v>0</v>
      </c>
      <c r="I152" s="47">
        <v>0</v>
      </c>
      <c r="J152" s="47">
        <v>0</v>
      </c>
      <c r="K152" s="65">
        <v>0</v>
      </c>
    </row>
    <row r="153" spans="2:11" ht="20.100000000000001" customHeight="1" x14ac:dyDescent="0.2">
      <c r="B153" s="64" t="s">
        <v>136</v>
      </c>
      <c r="C153" s="47">
        <v>0</v>
      </c>
      <c r="D153" s="47">
        <v>0</v>
      </c>
      <c r="E153" s="47">
        <v>0</v>
      </c>
      <c r="F153" s="47">
        <v>18396147.52</v>
      </c>
      <c r="G153" s="47">
        <v>9274933</v>
      </c>
      <c r="H153" s="47">
        <v>9336979.2400000002</v>
      </c>
      <c r="I153" s="47">
        <v>10383058</v>
      </c>
      <c r="J153" s="47">
        <v>12114772.75</v>
      </c>
      <c r="K153" s="65">
        <v>12516566</v>
      </c>
    </row>
    <row r="154" spans="2:11" ht="20.100000000000001" customHeight="1" x14ac:dyDescent="0.2">
      <c r="B154" s="64" t="s">
        <v>137</v>
      </c>
      <c r="C154" s="47">
        <v>0</v>
      </c>
      <c r="D154" s="47">
        <v>0</v>
      </c>
      <c r="E154" s="47">
        <v>9197500</v>
      </c>
      <c r="F154" s="47">
        <v>12900000</v>
      </c>
      <c r="G154" s="47">
        <v>15861638</v>
      </c>
      <c r="H154" s="47">
        <v>10927800</v>
      </c>
      <c r="I154" s="47">
        <v>5528823</v>
      </c>
      <c r="J154" s="47">
        <v>2476759</v>
      </c>
      <c r="K154" s="65">
        <v>2923402</v>
      </c>
    </row>
    <row r="155" spans="2:11" ht="20.100000000000001" customHeight="1" x14ac:dyDescent="0.2">
      <c r="B155" s="58" t="s">
        <v>138</v>
      </c>
      <c r="C155" s="59">
        <f>SUM(C156:C174)</f>
        <v>988015196</v>
      </c>
      <c r="D155" s="59">
        <f t="shared" ref="D155:K155" si="28">SUM(D156:D174)</f>
        <v>941447854.34000003</v>
      </c>
      <c r="E155" s="59">
        <f t="shared" si="28"/>
        <v>1028471307.76</v>
      </c>
      <c r="F155" s="59">
        <f t="shared" si="28"/>
        <v>1103197475.3299999</v>
      </c>
      <c r="G155" s="59">
        <f t="shared" si="28"/>
        <v>1192162121.1700001</v>
      </c>
      <c r="H155" s="59">
        <f t="shared" si="28"/>
        <v>935610125.48000002</v>
      </c>
      <c r="I155" s="59">
        <f t="shared" si="28"/>
        <v>1189977329.6199999</v>
      </c>
      <c r="J155" s="59">
        <f t="shared" si="28"/>
        <v>1811380553</v>
      </c>
      <c r="K155" s="59">
        <f t="shared" si="28"/>
        <v>2074655819</v>
      </c>
    </row>
    <row r="156" spans="2:11" ht="20.100000000000001" customHeight="1" x14ac:dyDescent="0.2">
      <c r="B156" s="64" t="s">
        <v>139</v>
      </c>
      <c r="C156" s="47">
        <v>12061495</v>
      </c>
      <c r="D156" s="47">
        <v>4480778</v>
      </c>
      <c r="E156" s="47">
        <v>3347122</v>
      </c>
      <c r="F156" s="47">
        <v>880753</v>
      </c>
      <c r="G156" s="47">
        <v>816107</v>
      </c>
      <c r="H156" s="47">
        <v>261251</v>
      </c>
      <c r="I156" s="47">
        <v>256070</v>
      </c>
      <c r="J156" s="47">
        <v>150090</v>
      </c>
      <c r="K156" s="65">
        <v>250691</v>
      </c>
    </row>
    <row r="157" spans="2:11" ht="20.100000000000001" customHeight="1" x14ac:dyDescent="0.2">
      <c r="B157" s="64" t="s">
        <v>140</v>
      </c>
      <c r="C157" s="47">
        <v>48019152</v>
      </c>
      <c r="D157" s="47">
        <v>49397304</v>
      </c>
      <c r="E157" s="47">
        <v>50652000</v>
      </c>
      <c r="F157" s="47">
        <v>53849340</v>
      </c>
      <c r="G157" s="47">
        <v>56351640</v>
      </c>
      <c r="H157" s="47">
        <v>58577532</v>
      </c>
      <c r="I157" s="47">
        <v>60528168</v>
      </c>
      <c r="J157" s="47">
        <v>64087224</v>
      </c>
      <c r="K157" s="65">
        <v>69207792</v>
      </c>
    </row>
    <row r="158" spans="2:11" ht="20.100000000000001" customHeight="1" x14ac:dyDescent="0.2">
      <c r="B158" s="64" t="s">
        <v>141</v>
      </c>
      <c r="C158" s="47">
        <v>147351354</v>
      </c>
      <c r="D158" s="47">
        <v>204833134.69</v>
      </c>
      <c r="E158" s="47">
        <v>214338338</v>
      </c>
      <c r="F158" s="47">
        <v>226160935</v>
      </c>
      <c r="G158" s="47">
        <v>205745020</v>
      </c>
      <c r="H158" s="47">
        <v>115404591</v>
      </c>
      <c r="I158" s="47">
        <v>188868941</v>
      </c>
      <c r="J158" s="47">
        <v>276030791</v>
      </c>
      <c r="K158" s="65">
        <v>341990906</v>
      </c>
    </row>
    <row r="159" spans="2:11" ht="20.100000000000001" customHeight="1" x14ac:dyDescent="0.2">
      <c r="B159" s="64" t="s">
        <v>142</v>
      </c>
      <c r="C159" s="47">
        <v>55859659</v>
      </c>
      <c r="D159" s="47">
        <v>51967407</v>
      </c>
      <c r="E159" s="47">
        <v>49451534</v>
      </c>
      <c r="F159" s="47">
        <v>46234084</v>
      </c>
      <c r="G159" s="47">
        <v>41583404</v>
      </c>
      <c r="H159" s="47">
        <v>36700405</v>
      </c>
      <c r="I159" s="47">
        <v>31727118</v>
      </c>
      <c r="J159" s="47">
        <v>27323723</v>
      </c>
      <c r="K159" s="65">
        <v>20866014</v>
      </c>
    </row>
    <row r="160" spans="2:11" ht="20.100000000000001" customHeight="1" x14ac:dyDescent="0.2">
      <c r="B160" s="64" t="s">
        <v>144</v>
      </c>
      <c r="C160" s="47">
        <v>61975430</v>
      </c>
      <c r="D160" s="47">
        <v>75277972.650000006</v>
      </c>
      <c r="E160" s="47">
        <v>67209720.75999999</v>
      </c>
      <c r="F160" s="47">
        <v>97357246.329999983</v>
      </c>
      <c r="G160" s="47">
        <v>96278124.170000002</v>
      </c>
      <c r="H160" s="47">
        <v>59434229.07</v>
      </c>
      <c r="I160" s="47">
        <v>92759084</v>
      </c>
      <c r="J160" s="47">
        <v>133085109</v>
      </c>
      <c r="K160" s="65">
        <v>125525856</v>
      </c>
    </row>
    <row r="161" spans="2:11" ht="20.100000000000001" customHeight="1" x14ac:dyDescent="0.2">
      <c r="B161" s="64" t="s">
        <v>145</v>
      </c>
      <c r="C161" s="47">
        <v>16215781</v>
      </c>
      <c r="D161" s="47">
        <v>14404126</v>
      </c>
      <c r="E161" s="47">
        <v>14675267</v>
      </c>
      <c r="F161" s="47">
        <v>17776180</v>
      </c>
      <c r="G161" s="47">
        <v>19051825</v>
      </c>
      <c r="H161" s="47">
        <v>21216569.41</v>
      </c>
      <c r="I161" s="47">
        <v>13647476.620000001</v>
      </c>
      <c r="J161" s="47">
        <v>14040310</v>
      </c>
      <c r="K161" s="65">
        <v>48027104</v>
      </c>
    </row>
    <row r="162" spans="2:11" ht="20.100000000000001" customHeight="1" x14ac:dyDescent="0.2">
      <c r="B162" s="64" t="s">
        <v>146</v>
      </c>
      <c r="C162" s="47">
        <v>5290111</v>
      </c>
      <c r="D162" s="47">
        <v>1768096</v>
      </c>
      <c r="E162" s="47">
        <v>1077304</v>
      </c>
      <c r="F162" s="47">
        <v>453747</v>
      </c>
      <c r="G162" s="47">
        <v>92512</v>
      </c>
      <c r="H162" s="47">
        <v>18307</v>
      </c>
      <c r="I162" s="47">
        <v>18419</v>
      </c>
      <c r="J162" s="47">
        <v>3224</v>
      </c>
      <c r="K162" s="65">
        <v>0</v>
      </c>
    </row>
    <row r="163" spans="2:11" ht="20.100000000000001" customHeight="1" x14ac:dyDescent="0.2">
      <c r="B163" s="64" t="s">
        <v>147</v>
      </c>
      <c r="C163" s="47">
        <v>305531227</v>
      </c>
      <c r="D163" s="47">
        <v>290928679</v>
      </c>
      <c r="E163" s="47">
        <v>315124880</v>
      </c>
      <c r="F163" s="47">
        <v>325323710</v>
      </c>
      <c r="G163" s="47">
        <v>408023866</v>
      </c>
      <c r="H163" s="47">
        <v>354052906</v>
      </c>
      <c r="I163" s="47">
        <v>472711993</v>
      </c>
      <c r="J163" s="47">
        <v>526724132</v>
      </c>
      <c r="K163" s="65">
        <v>541673809</v>
      </c>
    </row>
    <row r="164" spans="2:11" ht="20.100000000000001" customHeight="1" x14ac:dyDescent="0.2">
      <c r="B164" s="64" t="s">
        <v>148</v>
      </c>
      <c r="C164" s="47">
        <v>10579992</v>
      </c>
      <c r="D164" s="47">
        <v>5985231</v>
      </c>
      <c r="E164" s="47">
        <v>1760875</v>
      </c>
      <c r="F164" s="47">
        <v>4362875</v>
      </c>
      <c r="G164" s="47">
        <v>6118338</v>
      </c>
      <c r="H164" s="47">
        <v>2511216</v>
      </c>
      <c r="I164" s="47">
        <v>3362230</v>
      </c>
      <c r="J164" s="47">
        <v>1278351</v>
      </c>
      <c r="K164" s="65">
        <v>880492</v>
      </c>
    </row>
    <row r="165" spans="2:11" ht="20.100000000000001" customHeight="1" x14ac:dyDescent="0.2">
      <c r="B165" s="64" t="s">
        <v>149</v>
      </c>
      <c r="C165" s="47">
        <v>5434273</v>
      </c>
      <c r="D165" s="47">
        <v>4179728</v>
      </c>
      <c r="E165" s="47">
        <v>6539226</v>
      </c>
      <c r="F165" s="47">
        <v>5157243</v>
      </c>
      <c r="G165" s="47">
        <v>4214337</v>
      </c>
      <c r="H165" s="47">
        <v>11902366</v>
      </c>
      <c r="I165" s="47">
        <v>2031864</v>
      </c>
      <c r="J165" s="47">
        <v>2368096</v>
      </c>
      <c r="K165" s="65">
        <v>4070556</v>
      </c>
    </row>
    <row r="166" spans="2:11" ht="20.100000000000001" customHeight="1" x14ac:dyDescent="0.2">
      <c r="B166" s="64" t="s">
        <v>150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65">
        <v>0</v>
      </c>
    </row>
    <row r="167" spans="2:11" ht="20.100000000000001" customHeight="1" x14ac:dyDescent="0.2">
      <c r="B167" s="64" t="s">
        <v>151</v>
      </c>
      <c r="C167" s="47">
        <v>0</v>
      </c>
      <c r="D167" s="47">
        <v>0</v>
      </c>
      <c r="E167" s="47">
        <v>0</v>
      </c>
      <c r="F167" s="47">
        <v>0</v>
      </c>
      <c r="G167" s="47">
        <v>65041</v>
      </c>
      <c r="H167" s="47">
        <v>26766</v>
      </c>
      <c r="I167" s="47">
        <v>15626</v>
      </c>
      <c r="J167" s="47">
        <v>13280</v>
      </c>
      <c r="K167" s="65">
        <v>15844</v>
      </c>
    </row>
    <row r="168" spans="2:11" ht="20.100000000000001" customHeight="1" x14ac:dyDescent="0.2">
      <c r="B168" s="64" t="s">
        <v>152</v>
      </c>
      <c r="C168" s="47">
        <v>35830402</v>
      </c>
      <c r="D168" s="47">
        <v>31022956</v>
      </c>
      <c r="E168" s="47">
        <v>47149138</v>
      </c>
      <c r="F168" s="47">
        <v>84072271</v>
      </c>
      <c r="G168" s="47">
        <v>86868837</v>
      </c>
      <c r="H168" s="47">
        <v>26434920</v>
      </c>
      <c r="I168" s="47">
        <v>11230994</v>
      </c>
      <c r="J168" s="47">
        <v>16378730</v>
      </c>
      <c r="K168" s="65">
        <v>21261288</v>
      </c>
    </row>
    <row r="169" spans="2:11" ht="20.100000000000001" customHeight="1" x14ac:dyDescent="0.2">
      <c r="B169" s="64" t="s">
        <v>153</v>
      </c>
      <c r="C169" s="47">
        <v>168825533</v>
      </c>
      <c r="D169" s="47">
        <v>124299978</v>
      </c>
      <c r="E169" s="47">
        <v>99461893</v>
      </c>
      <c r="F169" s="47">
        <v>132222452</v>
      </c>
      <c r="G169" s="47">
        <v>156444277</v>
      </c>
      <c r="H169" s="47">
        <v>173604653</v>
      </c>
      <c r="I169" s="47">
        <v>101626844</v>
      </c>
      <c r="J169" s="47">
        <v>254878968</v>
      </c>
      <c r="K169" s="65">
        <v>254545154</v>
      </c>
    </row>
    <row r="170" spans="2:11" ht="20.100000000000001" customHeight="1" x14ac:dyDescent="0.2">
      <c r="B170" s="64" t="s">
        <v>154</v>
      </c>
      <c r="C170" s="47">
        <v>62873505</v>
      </c>
      <c r="D170" s="47">
        <v>6565758</v>
      </c>
      <c r="E170" s="47">
        <v>64560214</v>
      </c>
      <c r="F170" s="47">
        <v>12947837</v>
      </c>
      <c r="G170" s="47">
        <v>84920183</v>
      </c>
      <c r="H170" s="47">
        <v>0</v>
      </c>
      <c r="I170" s="47">
        <v>0</v>
      </c>
      <c r="J170" s="47">
        <v>181655846</v>
      </c>
      <c r="K170" s="65">
        <v>391085017</v>
      </c>
    </row>
    <row r="171" spans="2:11" ht="20.100000000000001" customHeight="1" x14ac:dyDescent="0.2">
      <c r="B171" s="64" t="s">
        <v>155</v>
      </c>
      <c r="C171" s="47">
        <v>52167282</v>
      </c>
      <c r="D171" s="47">
        <v>76336706</v>
      </c>
      <c r="E171" s="47">
        <v>93123796</v>
      </c>
      <c r="F171" s="47">
        <v>96398802</v>
      </c>
      <c r="G171" s="47">
        <v>25066272</v>
      </c>
      <c r="H171" s="47">
        <v>0</v>
      </c>
      <c r="I171" s="47">
        <v>0</v>
      </c>
      <c r="J171" s="47">
        <v>0</v>
      </c>
      <c r="K171" s="65">
        <v>0</v>
      </c>
    </row>
    <row r="172" spans="2:11" ht="20.100000000000001" customHeight="1" x14ac:dyDescent="0.2">
      <c r="B172" s="64" t="s">
        <v>156</v>
      </c>
      <c r="C172" s="47">
        <v>0</v>
      </c>
      <c r="D172" s="47">
        <v>0</v>
      </c>
      <c r="E172" s="47">
        <v>0</v>
      </c>
      <c r="F172" s="47">
        <v>0</v>
      </c>
      <c r="G172" s="47">
        <v>522338</v>
      </c>
      <c r="H172" s="47">
        <v>0</v>
      </c>
      <c r="I172" s="47">
        <v>0</v>
      </c>
      <c r="J172" s="47">
        <v>0</v>
      </c>
      <c r="K172" s="65">
        <v>150520</v>
      </c>
    </row>
    <row r="173" spans="2:11" ht="20.100000000000001" customHeight="1" x14ac:dyDescent="0.2">
      <c r="B173" s="64" t="s">
        <v>157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75464414</v>
      </c>
      <c r="I173" s="47">
        <v>211192502</v>
      </c>
      <c r="J173" s="47">
        <v>313362679</v>
      </c>
      <c r="K173" s="65">
        <v>255104776</v>
      </c>
    </row>
    <row r="174" spans="2:11" ht="20.100000000000001" customHeight="1" x14ac:dyDescent="0.2">
      <c r="B174" s="64" t="s">
        <v>158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65">
        <v>0</v>
      </c>
    </row>
    <row r="175" spans="2:11" ht="20.100000000000001" customHeight="1" x14ac:dyDescent="0.2">
      <c r="B175" s="58" t="s">
        <v>160</v>
      </c>
      <c r="C175" s="59">
        <v>0</v>
      </c>
      <c r="D175" s="59">
        <v>0</v>
      </c>
      <c r="E175" s="59">
        <v>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60">
        <v>0</v>
      </c>
    </row>
    <row r="176" spans="2:11" ht="20.100000000000001" customHeight="1" x14ac:dyDescent="0.2">
      <c r="B176" s="66"/>
      <c r="C176" s="67"/>
      <c r="D176" s="67"/>
      <c r="E176" s="67"/>
      <c r="F176" s="67"/>
      <c r="G176" s="67"/>
      <c r="H176" s="67"/>
      <c r="I176" s="67"/>
      <c r="J176" s="67"/>
      <c r="K176" s="68"/>
    </row>
    <row r="177" spans="2:11" ht="31.5" customHeight="1" x14ac:dyDescent="0.2">
      <c r="B177" s="69" t="s">
        <v>161</v>
      </c>
      <c r="C177" s="70">
        <f t="shared" ref="C177:K177" si="29">SUM(C178:C184)</f>
        <v>0</v>
      </c>
      <c r="D177" s="70">
        <f t="shared" si="29"/>
        <v>0</v>
      </c>
      <c r="E177" s="70">
        <f t="shared" si="29"/>
        <v>0</v>
      </c>
      <c r="F177" s="70">
        <f t="shared" si="29"/>
        <v>0</v>
      </c>
      <c r="G177" s="70">
        <f t="shared" si="29"/>
        <v>0</v>
      </c>
      <c r="H177" s="70">
        <f t="shared" si="29"/>
        <v>0</v>
      </c>
      <c r="I177" s="70">
        <f t="shared" si="29"/>
        <v>0</v>
      </c>
      <c r="J177" s="70">
        <f t="shared" si="29"/>
        <v>0</v>
      </c>
      <c r="K177" s="71">
        <f t="shared" si="29"/>
        <v>0</v>
      </c>
    </row>
    <row r="178" spans="2:11" ht="20.100000000000001" customHeight="1" x14ac:dyDescent="0.2">
      <c r="B178" s="58" t="s">
        <v>162</v>
      </c>
      <c r="C178" s="59">
        <v>0</v>
      </c>
      <c r="D178" s="59">
        <v>0</v>
      </c>
      <c r="E178" s="59">
        <v>0</v>
      </c>
      <c r="F178" s="59">
        <v>0</v>
      </c>
      <c r="G178" s="59">
        <v>0</v>
      </c>
      <c r="H178" s="59">
        <v>0</v>
      </c>
      <c r="I178" s="59">
        <v>0</v>
      </c>
      <c r="J178" s="59">
        <v>0</v>
      </c>
      <c r="K178" s="60">
        <v>0</v>
      </c>
    </row>
    <row r="179" spans="2:11" ht="20.100000000000001" customHeight="1" x14ac:dyDescent="0.2">
      <c r="B179" s="58" t="s">
        <v>163</v>
      </c>
      <c r="C179" s="59">
        <v>0</v>
      </c>
      <c r="D179" s="59">
        <v>0</v>
      </c>
      <c r="E179" s="59">
        <v>0</v>
      </c>
      <c r="F179" s="59">
        <v>0</v>
      </c>
      <c r="G179" s="59">
        <v>0</v>
      </c>
      <c r="H179" s="59">
        <v>0</v>
      </c>
      <c r="I179" s="59">
        <v>0</v>
      </c>
      <c r="J179" s="59">
        <v>0</v>
      </c>
      <c r="K179" s="60">
        <v>0</v>
      </c>
    </row>
    <row r="180" spans="2:11" ht="20.100000000000001" customHeight="1" x14ac:dyDescent="0.2">
      <c r="B180" s="58" t="s">
        <v>164</v>
      </c>
      <c r="C180" s="59">
        <v>0</v>
      </c>
      <c r="D180" s="59">
        <v>0</v>
      </c>
      <c r="E180" s="59">
        <v>0</v>
      </c>
      <c r="F180" s="59">
        <v>0</v>
      </c>
      <c r="G180" s="59">
        <v>0</v>
      </c>
      <c r="H180" s="59">
        <v>0</v>
      </c>
      <c r="I180" s="59">
        <v>0</v>
      </c>
      <c r="J180" s="59">
        <v>0</v>
      </c>
      <c r="K180" s="60">
        <v>0</v>
      </c>
    </row>
    <row r="181" spans="2:11" ht="20.100000000000001" customHeight="1" x14ac:dyDescent="0.2">
      <c r="B181" s="58" t="s">
        <v>165</v>
      </c>
      <c r="C181" s="59">
        <v>0</v>
      </c>
      <c r="D181" s="59">
        <v>0</v>
      </c>
      <c r="E181" s="59">
        <v>0</v>
      </c>
      <c r="F181" s="59">
        <v>0</v>
      </c>
      <c r="G181" s="59">
        <v>0</v>
      </c>
      <c r="H181" s="59">
        <v>0</v>
      </c>
      <c r="I181" s="59">
        <v>0</v>
      </c>
      <c r="J181" s="59">
        <v>0</v>
      </c>
      <c r="K181" s="60">
        <v>0</v>
      </c>
    </row>
    <row r="182" spans="2:11" ht="20.100000000000001" customHeight="1" x14ac:dyDescent="0.2">
      <c r="B182" s="58" t="s">
        <v>166</v>
      </c>
      <c r="C182" s="59">
        <v>0</v>
      </c>
      <c r="D182" s="59">
        <v>0</v>
      </c>
      <c r="E182" s="59">
        <v>0</v>
      </c>
      <c r="F182" s="59">
        <v>0</v>
      </c>
      <c r="G182" s="59">
        <v>0</v>
      </c>
      <c r="H182" s="59">
        <v>0</v>
      </c>
      <c r="I182" s="59">
        <v>0</v>
      </c>
      <c r="J182" s="59">
        <v>0</v>
      </c>
      <c r="K182" s="60">
        <v>0</v>
      </c>
    </row>
    <row r="183" spans="2:11" ht="20.100000000000001" customHeight="1" x14ac:dyDescent="0.2">
      <c r="B183" s="58" t="s">
        <v>167</v>
      </c>
      <c r="C183" s="59">
        <v>0</v>
      </c>
      <c r="D183" s="59">
        <v>0</v>
      </c>
      <c r="E183" s="59">
        <v>0</v>
      </c>
      <c r="F183" s="59">
        <v>0</v>
      </c>
      <c r="G183" s="59">
        <v>0</v>
      </c>
      <c r="H183" s="59">
        <v>0</v>
      </c>
      <c r="I183" s="59">
        <v>0</v>
      </c>
      <c r="J183" s="59">
        <v>0</v>
      </c>
      <c r="K183" s="60">
        <v>0</v>
      </c>
    </row>
    <row r="184" spans="2:11" ht="24" customHeight="1" x14ac:dyDescent="0.2">
      <c r="B184" s="58" t="s">
        <v>168</v>
      </c>
      <c r="C184" s="59">
        <v>0</v>
      </c>
      <c r="D184" s="59">
        <v>0</v>
      </c>
      <c r="E184" s="59">
        <v>0</v>
      </c>
      <c r="F184" s="59">
        <v>0</v>
      </c>
      <c r="G184" s="59">
        <v>0</v>
      </c>
      <c r="H184" s="59">
        <v>0</v>
      </c>
      <c r="I184" s="59">
        <v>0</v>
      </c>
      <c r="J184" s="59">
        <v>0</v>
      </c>
      <c r="K184" s="60">
        <v>0</v>
      </c>
    </row>
    <row r="185" spans="2:11" ht="20.100000000000001" customHeight="1" x14ac:dyDescent="0.2">
      <c r="B185" s="66"/>
      <c r="C185" s="67"/>
      <c r="D185" s="67"/>
      <c r="E185" s="67"/>
      <c r="F185" s="67"/>
      <c r="G185" s="67"/>
      <c r="H185" s="67"/>
      <c r="I185" s="67"/>
      <c r="J185" s="67"/>
      <c r="K185" s="68"/>
    </row>
    <row r="186" spans="2:11" ht="20.100000000000001" customHeight="1" x14ac:dyDescent="0.2">
      <c r="B186" s="69" t="s">
        <v>169</v>
      </c>
      <c r="C186" s="70">
        <f t="shared" ref="C186:H186" si="30">SUM(C187:C189)</f>
        <v>2770823511.1399999</v>
      </c>
      <c r="D186" s="70">
        <f t="shared" si="30"/>
        <v>0</v>
      </c>
      <c r="E186" s="70">
        <f t="shared" si="30"/>
        <v>19047030757.529999</v>
      </c>
      <c r="F186" s="70">
        <f>SUM(F187:F189)</f>
        <v>642436000</v>
      </c>
      <c r="G186" s="70">
        <f t="shared" si="30"/>
        <v>1872000000</v>
      </c>
      <c r="H186" s="70">
        <f t="shared" si="30"/>
        <v>21328253804.279999</v>
      </c>
      <c r="I186" s="70">
        <f>SUM(I187:I189)</f>
        <v>2684303706.5900002</v>
      </c>
      <c r="J186" s="70">
        <f>SUM(J187:J189)</f>
        <v>2025696293.4099998</v>
      </c>
      <c r="K186" s="71">
        <f>SUM(K187:K189)</f>
        <v>0</v>
      </c>
    </row>
    <row r="187" spans="2:11" ht="20.100000000000001" customHeight="1" x14ac:dyDescent="0.2">
      <c r="B187" s="58" t="s">
        <v>170</v>
      </c>
      <c r="C187" s="59">
        <v>0</v>
      </c>
      <c r="D187" s="59">
        <v>0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60">
        <v>0</v>
      </c>
    </row>
    <row r="188" spans="2:11" ht="20.100000000000001" customHeight="1" x14ac:dyDescent="0.2">
      <c r="B188" s="58" t="s">
        <v>171</v>
      </c>
      <c r="C188" s="59">
        <v>0</v>
      </c>
      <c r="D188" s="59">
        <v>0</v>
      </c>
      <c r="E188" s="59">
        <v>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60">
        <v>0</v>
      </c>
    </row>
    <row r="189" spans="2:11" ht="20.100000000000001" customHeight="1" x14ac:dyDescent="0.2">
      <c r="B189" s="58" t="s">
        <v>172</v>
      </c>
      <c r="C189" s="59">
        <f>C190</f>
        <v>2770823511.1399999</v>
      </c>
      <c r="D189" s="59">
        <f t="shared" ref="D189:I189" si="31">D190</f>
        <v>0</v>
      </c>
      <c r="E189" s="59">
        <f t="shared" si="31"/>
        <v>19047030757.529999</v>
      </c>
      <c r="F189" s="59">
        <f t="shared" si="31"/>
        <v>642436000</v>
      </c>
      <c r="G189" s="59">
        <f t="shared" si="31"/>
        <v>1872000000</v>
      </c>
      <c r="H189" s="59">
        <f t="shared" si="31"/>
        <v>21328253804.279999</v>
      </c>
      <c r="I189" s="59">
        <f t="shared" si="31"/>
        <v>2684303706.5900002</v>
      </c>
      <c r="J189" s="59">
        <f>J190</f>
        <v>2025696293.4099998</v>
      </c>
      <c r="K189" s="60">
        <f>K190</f>
        <v>0</v>
      </c>
    </row>
    <row r="190" spans="2:11" ht="20.100000000000001" customHeight="1" x14ac:dyDescent="0.2">
      <c r="B190" s="64" t="s">
        <v>173</v>
      </c>
      <c r="C190" s="47">
        <v>2770823511.1399999</v>
      </c>
      <c r="D190" s="47">
        <v>0</v>
      </c>
      <c r="E190" s="47">
        <v>19047030757.529999</v>
      </c>
      <c r="F190" s="47">
        <v>642436000</v>
      </c>
      <c r="G190" s="47">
        <v>1872000000</v>
      </c>
      <c r="H190" s="47">
        <v>21328253804.279999</v>
      </c>
      <c r="I190" s="47">
        <v>2684303706.5900002</v>
      </c>
      <c r="J190" s="47">
        <v>2025696293.4099998</v>
      </c>
      <c r="K190" s="65">
        <v>0</v>
      </c>
    </row>
    <row r="191" spans="2:11" ht="20.100000000000001" customHeight="1" thickBot="1" x14ac:dyDescent="0.25">
      <c r="B191" s="83"/>
      <c r="C191" s="84"/>
      <c r="D191" s="84"/>
      <c r="E191" s="84"/>
      <c r="F191" s="84"/>
      <c r="G191" s="84"/>
      <c r="H191" s="84"/>
      <c r="I191" s="84"/>
      <c r="J191" s="84"/>
      <c r="K191" s="85"/>
    </row>
    <row r="192" spans="2:11" ht="24.95" customHeight="1" thickBot="1" x14ac:dyDescent="0.25">
      <c r="B192" s="86" t="s">
        <v>174</v>
      </c>
      <c r="C192" s="87">
        <f t="shared" ref="C192:H192" si="32">SUM(C13,C38,C45,C49,C78,C85,C97,C108,C177,C186)</f>
        <v>29219473757.5</v>
      </c>
      <c r="D192" s="87">
        <f t="shared" si="32"/>
        <v>26971215441.420002</v>
      </c>
      <c r="E192" s="87">
        <f t="shared" si="32"/>
        <v>47293376562.479996</v>
      </c>
      <c r="F192" s="87">
        <f t="shared" si="32"/>
        <v>32030036758.25</v>
      </c>
      <c r="G192" s="87">
        <f t="shared" si="32"/>
        <v>34655314772.360001</v>
      </c>
      <c r="H192" s="87">
        <f t="shared" si="32"/>
        <v>52818356856.960007</v>
      </c>
      <c r="I192" s="87">
        <f>SUM(I13,I38,I45,I49,I78,I85,I97,I108,I177,I186)</f>
        <v>35428469365.919998</v>
      </c>
      <c r="J192" s="87">
        <f>SUM(J13,J38,J45,J49,J78,J85,J97,J108,J177,J186)</f>
        <v>40839556795.539993</v>
      </c>
      <c r="K192" s="88">
        <f>SUM(K13,K38,K45,K49,K78,K85,K97,K108,K177,K186)</f>
        <v>48214415492.830002</v>
      </c>
    </row>
    <row r="193" spans="2:10" ht="20.100000000000001" customHeight="1" x14ac:dyDescent="0.2">
      <c r="J193" s="89"/>
    </row>
    <row r="194" spans="2:10" ht="20.100000000000001" customHeight="1" x14ac:dyDescent="0.2">
      <c r="B194" s="90"/>
      <c r="C194" s="91"/>
      <c r="D194" s="91"/>
      <c r="E194" s="91"/>
      <c r="F194" s="91"/>
      <c r="G194" s="91"/>
      <c r="H194" s="91"/>
      <c r="I194" s="91"/>
      <c r="J194" s="91"/>
    </row>
    <row r="196" spans="2:10" ht="39" customHeight="1" x14ac:dyDescent="0.2"/>
  </sheetData>
  <mergeCells count="6">
    <mergeCell ref="B1:K1"/>
    <mergeCell ref="B2:K2"/>
    <mergeCell ref="B3:K3"/>
    <mergeCell ref="B4:K4"/>
    <mergeCell ref="B6:B7"/>
    <mergeCell ref="C6:K6"/>
  </mergeCell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98"/>
  <sheetViews>
    <sheetView showGridLines="0" zoomScale="85" zoomScaleNormal="85" workbookViewId="0"/>
  </sheetViews>
  <sheetFormatPr baseColWidth="10" defaultColWidth="11.42578125" defaultRowHeight="20.100000000000001" customHeight="1" x14ac:dyDescent="0.2"/>
  <cols>
    <col min="1" max="1" width="1.7109375" style="2" customWidth="1"/>
    <col min="2" max="2" width="61.42578125" style="1" customWidth="1"/>
    <col min="3" max="9" width="16.7109375" style="2" customWidth="1"/>
    <col min="10" max="12" width="16.5703125" style="2" customWidth="1"/>
    <col min="13" max="16384" width="11.42578125" style="2"/>
  </cols>
  <sheetData>
    <row r="1" spans="2:12" ht="20.100000000000001" customHeight="1" thickBot="1" x14ac:dyDescent="0.25"/>
    <row r="2" spans="2:12" ht="36.75" customHeight="1" thickBot="1" x14ac:dyDescent="0.25">
      <c r="B2" s="93" t="s">
        <v>0</v>
      </c>
      <c r="C2" s="99" t="s">
        <v>1</v>
      </c>
      <c r="D2" s="100"/>
      <c r="E2" s="100"/>
      <c r="F2" s="100"/>
      <c r="G2" s="100"/>
      <c r="H2" s="100"/>
      <c r="I2" s="100"/>
      <c r="J2" s="100"/>
      <c r="K2" s="101"/>
      <c r="L2" s="102"/>
    </row>
    <row r="3" spans="2:12" ht="24.95" customHeight="1" x14ac:dyDescent="0.2">
      <c r="B3" s="98"/>
      <c r="C3" s="3">
        <v>2015</v>
      </c>
      <c r="D3" s="3">
        <v>2016</v>
      </c>
      <c r="E3" s="3">
        <v>2017</v>
      </c>
      <c r="F3" s="4">
        <v>2018</v>
      </c>
      <c r="G3" s="3">
        <v>2019</v>
      </c>
      <c r="H3" s="4">
        <v>2020</v>
      </c>
      <c r="I3" s="4">
        <v>2021</v>
      </c>
      <c r="J3" s="5">
        <v>2022</v>
      </c>
      <c r="K3" s="5">
        <v>2023</v>
      </c>
      <c r="L3" s="6">
        <v>2024</v>
      </c>
    </row>
    <row r="4" spans="2:12" ht="24.95" customHeight="1" x14ac:dyDescent="0.2">
      <c r="B4" s="7" t="s">
        <v>2</v>
      </c>
      <c r="C4" s="8">
        <f>SUM(C11,C47,C77,C84)</f>
        <v>3255855742</v>
      </c>
      <c r="D4" s="8">
        <f t="shared" ref="D4:L4" si="0">SUM(D11,D47,D77,D84)</f>
        <v>3223573682</v>
      </c>
      <c r="E4" s="8">
        <f t="shared" si="0"/>
        <v>5474450142</v>
      </c>
      <c r="F4" s="8">
        <f t="shared" si="0"/>
        <v>4845793960</v>
      </c>
      <c r="G4" s="8">
        <f t="shared" si="0"/>
        <v>8260669931</v>
      </c>
      <c r="H4" s="8">
        <f t="shared" si="0"/>
        <v>8139694059</v>
      </c>
      <c r="I4" s="8">
        <f t="shared" si="0"/>
        <v>7436992290</v>
      </c>
      <c r="J4" s="8">
        <f t="shared" si="0"/>
        <v>5775083646</v>
      </c>
      <c r="K4" s="8">
        <f t="shared" si="0"/>
        <v>8911384907</v>
      </c>
      <c r="L4" s="8">
        <f t="shared" si="0"/>
        <v>11100375811</v>
      </c>
    </row>
    <row r="5" spans="2:12" ht="24.95" customHeight="1" x14ac:dyDescent="0.2">
      <c r="B5" s="7" t="s">
        <v>3</v>
      </c>
      <c r="C5" s="8">
        <f>C108</f>
        <v>19979572959</v>
      </c>
      <c r="D5" s="8">
        <f t="shared" ref="D5:L5" si="1">D108</f>
        <v>21262162526</v>
      </c>
      <c r="E5" s="8">
        <f t="shared" si="1"/>
        <v>20942054819</v>
      </c>
      <c r="F5" s="8">
        <f t="shared" si="1"/>
        <v>23569870195</v>
      </c>
      <c r="G5" s="8">
        <f t="shared" si="1"/>
        <v>26025811551</v>
      </c>
      <c r="H5" s="8">
        <f t="shared" si="1"/>
        <v>27053347946</v>
      </c>
      <c r="I5" s="8">
        <f t="shared" si="1"/>
        <v>26423872600</v>
      </c>
      <c r="J5" s="8">
        <f t="shared" si="1"/>
        <v>28836128175</v>
      </c>
      <c r="K5" s="8">
        <f t="shared" si="1"/>
        <v>32642388117</v>
      </c>
      <c r="L5" s="8">
        <f t="shared" si="1"/>
        <v>36252227713</v>
      </c>
    </row>
    <row r="6" spans="2:12" ht="24.95" customHeight="1" x14ac:dyDescent="0.2">
      <c r="B6" s="7" t="s">
        <v>4</v>
      </c>
      <c r="C6" s="8">
        <f>SUM(C4:C5)</f>
        <v>23235428701</v>
      </c>
      <c r="D6" s="8">
        <f t="shared" ref="D6:L6" si="2">SUM(D4:D5)</f>
        <v>24485736208</v>
      </c>
      <c r="E6" s="8">
        <f t="shared" si="2"/>
        <v>26416504961</v>
      </c>
      <c r="F6" s="8">
        <f t="shared" si="2"/>
        <v>28415664155</v>
      </c>
      <c r="G6" s="8">
        <f t="shared" si="2"/>
        <v>34286481482</v>
      </c>
      <c r="H6" s="8">
        <f t="shared" si="2"/>
        <v>35193042005</v>
      </c>
      <c r="I6" s="8">
        <f t="shared" si="2"/>
        <v>33860864890</v>
      </c>
      <c r="J6" s="8">
        <f t="shared" si="2"/>
        <v>34611211821</v>
      </c>
      <c r="K6" s="8">
        <f t="shared" si="2"/>
        <v>41553773024</v>
      </c>
      <c r="L6" s="8">
        <f t="shared" si="2"/>
        <v>47352603524</v>
      </c>
    </row>
    <row r="7" spans="2:12" ht="24.95" customHeight="1" x14ac:dyDescent="0.2">
      <c r="B7" s="7" t="s">
        <v>5</v>
      </c>
      <c r="C7" s="9">
        <f>C4/C6</f>
        <v>0.14012462536832279</v>
      </c>
      <c r="D7" s="9">
        <f t="shared" ref="D7:L7" si="3">D4/D6</f>
        <v>0.13165108267999684</v>
      </c>
      <c r="E7" s="9">
        <f t="shared" si="3"/>
        <v>0.20723597425481544</v>
      </c>
      <c r="F7" s="9">
        <f t="shared" si="3"/>
        <v>0.17053248988189978</v>
      </c>
      <c r="G7" s="9">
        <f t="shared" si="3"/>
        <v>0.24093081511839454</v>
      </c>
      <c r="H7" s="9">
        <f t="shared" si="3"/>
        <v>0.23128702707323695</v>
      </c>
      <c r="I7" s="9">
        <f t="shared" si="3"/>
        <v>0.21963385501698565</v>
      </c>
      <c r="J7" s="9">
        <f t="shared" si="3"/>
        <v>0.16685586381277834</v>
      </c>
      <c r="K7" s="9">
        <f t="shared" si="3"/>
        <v>0.21445429039267017</v>
      </c>
      <c r="L7" s="9">
        <f t="shared" si="3"/>
        <v>0.2344195458096392</v>
      </c>
    </row>
    <row r="8" spans="2:12" ht="24.95" customHeight="1" x14ac:dyDescent="0.2">
      <c r="B8" s="7" t="s">
        <v>6</v>
      </c>
      <c r="C8" s="9">
        <f>C5/C6</f>
        <v>0.85987537463167718</v>
      </c>
      <c r="D8" s="9">
        <f t="shared" ref="D8:L8" si="4">D5/D6</f>
        <v>0.86834891732000319</v>
      </c>
      <c r="E8" s="9">
        <f t="shared" si="4"/>
        <v>0.79276402574518456</v>
      </c>
      <c r="F8" s="9">
        <f t="shared" si="4"/>
        <v>0.82946751011810016</v>
      </c>
      <c r="G8" s="9">
        <f t="shared" si="4"/>
        <v>0.75906918488160546</v>
      </c>
      <c r="H8" s="9">
        <f t="shared" si="4"/>
        <v>0.76871297292676311</v>
      </c>
      <c r="I8" s="9">
        <f t="shared" si="4"/>
        <v>0.78036614498301438</v>
      </c>
      <c r="J8" s="9">
        <f t="shared" si="4"/>
        <v>0.83314413618722161</v>
      </c>
      <c r="K8" s="9">
        <f t="shared" si="4"/>
        <v>0.78554570960732983</v>
      </c>
      <c r="L8" s="9">
        <f t="shared" si="4"/>
        <v>0.7655804541903608</v>
      </c>
    </row>
    <row r="9" spans="2:12" ht="24.95" customHeight="1" x14ac:dyDescent="0.2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2:12" ht="24.95" customHeight="1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4"/>
      <c r="L10" s="15"/>
    </row>
    <row r="11" spans="2:12" ht="20.100000000000001" customHeight="1" x14ac:dyDescent="0.2">
      <c r="B11" s="16" t="s">
        <v>7</v>
      </c>
      <c r="C11" s="17">
        <f t="shared" ref="C11:J11" si="5">SUM(C12,C17,C19,C23,C24,C27,C29,C33,C34)</f>
        <v>2085872929</v>
      </c>
      <c r="D11" s="17">
        <f t="shared" si="5"/>
        <v>1921299508</v>
      </c>
      <c r="E11" s="17">
        <f t="shared" si="5"/>
        <v>3283522413</v>
      </c>
      <c r="F11" s="17">
        <f t="shared" si="5"/>
        <v>3218966664</v>
      </c>
      <c r="G11" s="17">
        <f t="shared" si="5"/>
        <v>3970436332</v>
      </c>
      <c r="H11" s="17">
        <f t="shared" si="5"/>
        <v>4932312657</v>
      </c>
      <c r="I11" s="17">
        <f t="shared" si="5"/>
        <v>4572216861</v>
      </c>
      <c r="J11" s="17">
        <f t="shared" si="5"/>
        <v>3943136358</v>
      </c>
      <c r="K11" s="17">
        <f>SUM(K12,K17,K19,K23,K24,K27,K29,K33,K34)</f>
        <v>6600303613</v>
      </c>
      <c r="L11" s="17">
        <f>SUM(L12,L17,L19,L23,L24,L27,L29,L33,L34)</f>
        <v>8426708941</v>
      </c>
    </row>
    <row r="12" spans="2:12" ht="20.100000000000001" customHeight="1" x14ac:dyDescent="0.2">
      <c r="B12" s="18" t="s">
        <v>8</v>
      </c>
      <c r="C12" s="19">
        <f>SUM(C13:C16)</f>
        <v>17234037</v>
      </c>
      <c r="D12" s="19">
        <f>SUM(D13:D16)</f>
        <v>18619543</v>
      </c>
      <c r="E12" s="19">
        <f t="shared" ref="E12:J12" si="6">SUM(E13:E16)</f>
        <v>621522005</v>
      </c>
      <c r="F12" s="19">
        <f t="shared" si="6"/>
        <v>77748544</v>
      </c>
      <c r="G12" s="19">
        <f t="shared" si="6"/>
        <v>92008374</v>
      </c>
      <c r="H12" s="19">
        <f>SUM(H13:H16)</f>
        <v>207329537</v>
      </c>
      <c r="I12" s="19">
        <f t="shared" si="6"/>
        <v>168931411</v>
      </c>
      <c r="J12" s="19">
        <f t="shared" si="6"/>
        <v>156764441</v>
      </c>
      <c r="K12" s="19">
        <f>SUM(K13:K16)</f>
        <v>202726576</v>
      </c>
      <c r="L12" s="19">
        <f>SUM(L13:L16)</f>
        <v>266046874</v>
      </c>
    </row>
    <row r="13" spans="2:12" ht="20.100000000000001" customHeight="1" x14ac:dyDescent="0.2">
      <c r="B13" s="20" t="s">
        <v>9</v>
      </c>
      <c r="C13" s="21">
        <v>2640480</v>
      </c>
      <c r="D13" s="21">
        <v>3181875</v>
      </c>
      <c r="E13" s="21">
        <v>3593582</v>
      </c>
      <c r="F13" s="21">
        <v>5149163</v>
      </c>
      <c r="G13" s="21">
        <v>5922290</v>
      </c>
      <c r="H13" s="21">
        <v>10073155</v>
      </c>
      <c r="I13" s="21">
        <v>10289477</v>
      </c>
      <c r="J13" s="21">
        <v>5144739</v>
      </c>
      <c r="K13" s="21">
        <v>10004309</v>
      </c>
      <c r="L13" s="22">
        <v>29794006</v>
      </c>
    </row>
    <row r="14" spans="2:12" ht="20.100000000000001" customHeight="1" x14ac:dyDescent="0.2">
      <c r="B14" s="20" t="s">
        <v>10</v>
      </c>
      <c r="C14" s="21">
        <v>14593557</v>
      </c>
      <c r="D14" s="21">
        <v>15437668</v>
      </c>
      <c r="E14" s="21">
        <v>24202944</v>
      </c>
      <c r="F14" s="21">
        <v>30345686</v>
      </c>
      <c r="G14" s="21">
        <v>35607811</v>
      </c>
      <c r="H14" s="21">
        <v>107587084</v>
      </c>
      <c r="I14" s="21">
        <v>84216638</v>
      </c>
      <c r="J14" s="21">
        <v>100138302</v>
      </c>
      <c r="K14" s="21">
        <v>134789827</v>
      </c>
      <c r="L14" s="22">
        <v>165009554</v>
      </c>
    </row>
    <row r="15" spans="2:12" ht="20.100000000000001" customHeight="1" x14ac:dyDescent="0.2">
      <c r="B15" s="20" t="s">
        <v>11</v>
      </c>
      <c r="C15" s="21">
        <v>0</v>
      </c>
      <c r="D15" s="21">
        <v>0</v>
      </c>
      <c r="E15" s="21">
        <v>593725479</v>
      </c>
      <c r="F15" s="21">
        <v>42253695</v>
      </c>
      <c r="G15" s="21">
        <v>50478273</v>
      </c>
      <c r="H15" s="21">
        <v>89313961</v>
      </c>
      <c r="I15" s="21">
        <v>73542473</v>
      </c>
      <c r="J15" s="21">
        <v>50234838</v>
      </c>
      <c r="K15" s="21">
        <v>56869077</v>
      </c>
      <c r="L15" s="22">
        <v>69643321</v>
      </c>
    </row>
    <row r="16" spans="2:12" ht="20.100000000000001" customHeight="1" x14ac:dyDescent="0.2">
      <c r="B16" s="20" t="s">
        <v>12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355337</v>
      </c>
      <c r="I16" s="21">
        <v>882823</v>
      </c>
      <c r="J16" s="21">
        <v>1246562</v>
      </c>
      <c r="K16" s="21">
        <v>1063363</v>
      </c>
      <c r="L16" s="22">
        <v>1599993</v>
      </c>
    </row>
    <row r="17" spans="2:12" ht="20.100000000000001" customHeight="1" x14ac:dyDescent="0.2">
      <c r="B17" s="18" t="s">
        <v>13</v>
      </c>
      <c r="C17" s="19">
        <f t="shared" ref="C17:J17" si="7">C18</f>
        <v>47902130</v>
      </c>
      <c r="D17" s="19">
        <f t="shared" si="7"/>
        <v>56017922</v>
      </c>
      <c r="E17" s="19">
        <f t="shared" si="7"/>
        <v>55180031</v>
      </c>
      <c r="F17" s="19">
        <f t="shared" si="7"/>
        <v>74493042</v>
      </c>
      <c r="G17" s="19">
        <f t="shared" si="7"/>
        <v>98700996</v>
      </c>
      <c r="H17" s="19">
        <f t="shared" si="7"/>
        <v>123430805</v>
      </c>
      <c r="I17" s="19">
        <f t="shared" si="7"/>
        <v>180512255</v>
      </c>
      <c r="J17" s="19">
        <f t="shared" si="7"/>
        <v>110699756</v>
      </c>
      <c r="K17" s="19">
        <f>K18</f>
        <v>154533092</v>
      </c>
      <c r="L17" s="19">
        <f>L18</f>
        <v>245698469</v>
      </c>
    </row>
    <row r="18" spans="2:12" ht="20.100000000000001" customHeight="1" x14ac:dyDescent="0.2">
      <c r="B18" s="23" t="s">
        <v>14</v>
      </c>
      <c r="C18" s="21">
        <v>47902130</v>
      </c>
      <c r="D18" s="21">
        <v>56017922</v>
      </c>
      <c r="E18" s="21">
        <v>55180031</v>
      </c>
      <c r="F18" s="21">
        <v>74493042</v>
      </c>
      <c r="G18" s="21">
        <v>98700996</v>
      </c>
      <c r="H18" s="21">
        <v>123430805</v>
      </c>
      <c r="I18" s="21">
        <v>180512255</v>
      </c>
      <c r="J18" s="21">
        <v>110699756</v>
      </c>
      <c r="K18" s="21">
        <v>154533092</v>
      </c>
      <c r="L18" s="22">
        <v>245698469</v>
      </c>
    </row>
    <row r="19" spans="2:12" ht="20.100000000000001" customHeight="1" x14ac:dyDescent="0.2">
      <c r="B19" s="18" t="s">
        <v>15</v>
      </c>
      <c r="C19" s="19">
        <f>SUM(C20:C22)</f>
        <v>654689356</v>
      </c>
      <c r="D19" s="19">
        <f t="shared" ref="D19:J19" si="8">SUM(D20:D22)</f>
        <v>757837318</v>
      </c>
      <c r="E19" s="19">
        <f t="shared" si="8"/>
        <v>1208320379</v>
      </c>
      <c r="F19" s="19">
        <f t="shared" si="8"/>
        <v>1402874507</v>
      </c>
      <c r="G19" s="19">
        <f t="shared" si="8"/>
        <v>1649559978</v>
      </c>
      <c r="H19" s="19">
        <f t="shared" si="8"/>
        <v>1698783541</v>
      </c>
      <c r="I19" s="19">
        <f t="shared" si="8"/>
        <v>1573900191</v>
      </c>
      <c r="J19" s="19">
        <f t="shared" si="8"/>
        <v>1378522606</v>
      </c>
      <c r="K19" s="19">
        <f>SUM(K20:K22)</f>
        <v>2743237640</v>
      </c>
      <c r="L19" s="19">
        <f>SUM(L20:L22)</f>
        <v>3247712359</v>
      </c>
    </row>
    <row r="20" spans="2:12" ht="20.100000000000001" customHeight="1" x14ac:dyDescent="0.2">
      <c r="B20" s="23" t="s">
        <v>16</v>
      </c>
      <c r="C20" s="21">
        <v>12712202</v>
      </c>
      <c r="D20" s="21">
        <v>20779283</v>
      </c>
      <c r="E20" s="21">
        <v>21784717</v>
      </c>
      <c r="F20" s="21">
        <v>23091800</v>
      </c>
      <c r="G20" s="21">
        <v>23228327</v>
      </c>
      <c r="H20" s="21">
        <v>48719600</v>
      </c>
      <c r="I20" s="21">
        <v>49660191</v>
      </c>
      <c r="J20" s="21">
        <v>34906555</v>
      </c>
      <c r="K20" s="21">
        <v>41152473</v>
      </c>
      <c r="L20" s="22">
        <v>61021710</v>
      </c>
    </row>
    <row r="21" spans="2:12" ht="20.100000000000001" customHeight="1" x14ac:dyDescent="0.2">
      <c r="B21" s="23" t="s">
        <v>17</v>
      </c>
      <c r="C21" s="21">
        <v>641977154</v>
      </c>
      <c r="D21" s="21">
        <v>737058035</v>
      </c>
      <c r="E21" s="21">
        <v>1186535662</v>
      </c>
      <c r="F21" s="21">
        <v>1379782707</v>
      </c>
      <c r="G21" s="21">
        <v>1626331651</v>
      </c>
      <c r="H21" s="21">
        <v>1650063941</v>
      </c>
      <c r="I21" s="21">
        <v>1524240000</v>
      </c>
      <c r="J21" s="21">
        <v>1343616051</v>
      </c>
      <c r="K21" s="21">
        <v>2692085167</v>
      </c>
      <c r="L21" s="22">
        <v>3050037629</v>
      </c>
    </row>
    <row r="22" spans="2:12" ht="30" customHeight="1" x14ac:dyDescent="0.2">
      <c r="B22" s="24" t="s">
        <v>18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10000000</v>
      </c>
      <c r="L22" s="22">
        <v>136653020</v>
      </c>
    </row>
    <row r="23" spans="2:12" ht="20.100000000000001" customHeight="1" x14ac:dyDescent="0.2">
      <c r="B23" s="18" t="s">
        <v>19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25">
        <v>0</v>
      </c>
    </row>
    <row r="24" spans="2:12" ht="20.100000000000001" customHeight="1" x14ac:dyDescent="0.2">
      <c r="B24" s="18" t="s">
        <v>20</v>
      </c>
      <c r="C24" s="19">
        <f>SUM(C25:C26)</f>
        <v>1272467236</v>
      </c>
      <c r="D24" s="19">
        <f>SUM(D25:D26)</f>
        <v>973599390</v>
      </c>
      <c r="E24" s="19">
        <f t="shared" ref="E24:J24" si="9">SUM(E25:E26)</f>
        <v>1291145176</v>
      </c>
      <c r="F24" s="19">
        <f t="shared" si="9"/>
        <v>1532823084</v>
      </c>
      <c r="G24" s="19">
        <f t="shared" si="9"/>
        <v>1977956521</v>
      </c>
      <c r="H24" s="19">
        <f t="shared" si="9"/>
        <v>2660298214</v>
      </c>
      <c r="I24" s="19">
        <f t="shared" si="9"/>
        <v>2466324115</v>
      </c>
      <c r="J24" s="19">
        <f t="shared" si="9"/>
        <v>2072126747</v>
      </c>
      <c r="K24" s="19">
        <f>SUM(K25:K26)</f>
        <v>3361556084</v>
      </c>
      <c r="L24" s="19">
        <f>SUM(L25:L26)</f>
        <v>4432174046</v>
      </c>
    </row>
    <row r="25" spans="2:12" ht="20.100000000000001" customHeight="1" x14ac:dyDescent="0.2">
      <c r="B25" s="23" t="s">
        <v>21</v>
      </c>
      <c r="C25" s="21">
        <v>1272467236</v>
      </c>
      <c r="D25" s="21">
        <v>973599390</v>
      </c>
      <c r="E25" s="21">
        <v>1291145176</v>
      </c>
      <c r="F25" s="21">
        <v>1532823084</v>
      </c>
      <c r="G25" s="21">
        <v>1977956521</v>
      </c>
      <c r="H25" s="21">
        <v>2660298214</v>
      </c>
      <c r="I25" s="21">
        <v>2237129694</v>
      </c>
      <c r="J25" s="21">
        <v>2062699925</v>
      </c>
      <c r="K25" s="21">
        <v>3361556084</v>
      </c>
      <c r="L25" s="22">
        <v>4432174046</v>
      </c>
    </row>
    <row r="26" spans="2:12" ht="20.100000000000001" customHeight="1" x14ac:dyDescent="0.2">
      <c r="B26" s="23" t="s">
        <v>22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229194421</v>
      </c>
      <c r="J26" s="21">
        <v>9426822</v>
      </c>
      <c r="K26" s="21">
        <v>0</v>
      </c>
      <c r="L26" s="22">
        <v>0</v>
      </c>
    </row>
    <row r="27" spans="2:12" ht="20.100000000000001" customHeight="1" x14ac:dyDescent="0.2">
      <c r="B27" s="18" t="s">
        <v>23</v>
      </c>
      <c r="C27" s="19">
        <f t="shared" ref="C27:J27" si="10">C28</f>
        <v>67586067</v>
      </c>
      <c r="D27" s="19">
        <f t="shared" si="10"/>
        <v>79071197</v>
      </c>
      <c r="E27" s="19">
        <f t="shared" si="10"/>
        <v>80009614</v>
      </c>
      <c r="F27" s="19">
        <f t="shared" si="10"/>
        <v>88010575</v>
      </c>
      <c r="G27" s="19">
        <f t="shared" si="10"/>
        <v>83308579</v>
      </c>
      <c r="H27" s="19">
        <f t="shared" si="10"/>
        <v>152319657</v>
      </c>
      <c r="I27" s="19">
        <f t="shared" si="10"/>
        <v>106228582</v>
      </c>
      <c r="J27" s="19">
        <f t="shared" si="10"/>
        <v>142528499</v>
      </c>
      <c r="K27" s="19">
        <f>K28</f>
        <v>58272967</v>
      </c>
      <c r="L27" s="19">
        <f>L28</f>
        <v>128454187</v>
      </c>
    </row>
    <row r="28" spans="2:12" ht="20.100000000000001" customHeight="1" x14ac:dyDescent="0.2">
      <c r="B28" s="23" t="s">
        <v>24</v>
      </c>
      <c r="C28" s="21">
        <v>67586067</v>
      </c>
      <c r="D28" s="21">
        <v>79071197</v>
      </c>
      <c r="E28" s="21">
        <v>80009614</v>
      </c>
      <c r="F28" s="21">
        <v>88010575</v>
      </c>
      <c r="G28" s="21">
        <v>83308579</v>
      </c>
      <c r="H28" s="21">
        <v>152319657</v>
      </c>
      <c r="I28" s="21">
        <v>106228582</v>
      </c>
      <c r="J28" s="21">
        <v>142528499</v>
      </c>
      <c r="K28" s="21">
        <v>58272967</v>
      </c>
      <c r="L28" s="22">
        <v>128454187</v>
      </c>
    </row>
    <row r="29" spans="2:12" ht="20.100000000000001" customHeight="1" x14ac:dyDescent="0.2">
      <c r="B29" s="18" t="s">
        <v>25</v>
      </c>
      <c r="C29" s="19">
        <f t="shared" ref="C29:J29" si="11">SUM(C30:C32)</f>
        <v>25994103</v>
      </c>
      <c r="D29" s="19">
        <f t="shared" si="11"/>
        <v>36154138</v>
      </c>
      <c r="E29" s="19">
        <f t="shared" si="11"/>
        <v>27345208</v>
      </c>
      <c r="F29" s="19">
        <f t="shared" si="11"/>
        <v>43016912</v>
      </c>
      <c r="G29" s="19">
        <f t="shared" si="11"/>
        <v>68901884</v>
      </c>
      <c r="H29" s="19">
        <f t="shared" si="11"/>
        <v>90150903</v>
      </c>
      <c r="I29" s="19">
        <f t="shared" si="11"/>
        <v>76320307</v>
      </c>
      <c r="J29" s="19">
        <f t="shared" si="11"/>
        <v>82494309</v>
      </c>
      <c r="K29" s="19">
        <f>SUM(K30:K32)</f>
        <v>79977254</v>
      </c>
      <c r="L29" s="19">
        <f>SUM(L30:L32)</f>
        <v>106623006</v>
      </c>
    </row>
    <row r="30" spans="2:12" ht="20.100000000000001" customHeight="1" x14ac:dyDescent="0.2">
      <c r="B30" s="23" t="s">
        <v>26</v>
      </c>
      <c r="C30" s="21">
        <v>12091921</v>
      </c>
      <c r="D30" s="21">
        <v>12406311</v>
      </c>
      <c r="E30" s="21">
        <v>12450843</v>
      </c>
      <c r="F30" s="21">
        <v>21913984</v>
      </c>
      <c r="G30" s="21">
        <v>27415927</v>
      </c>
      <c r="H30" s="21">
        <v>34446109</v>
      </c>
      <c r="I30" s="21">
        <v>31020912</v>
      </c>
      <c r="J30" s="21">
        <v>36321549</v>
      </c>
      <c r="K30" s="21">
        <v>35222893</v>
      </c>
      <c r="L30" s="22">
        <v>59297302</v>
      </c>
    </row>
    <row r="31" spans="2:12" ht="20.100000000000001" customHeight="1" x14ac:dyDescent="0.2">
      <c r="B31" s="23" t="s">
        <v>27</v>
      </c>
      <c r="C31" s="21">
        <v>8564432</v>
      </c>
      <c r="D31" s="21">
        <v>13534881</v>
      </c>
      <c r="E31" s="21">
        <v>6680548</v>
      </c>
      <c r="F31" s="21">
        <v>9138096</v>
      </c>
      <c r="G31" s="21">
        <v>20688514</v>
      </c>
      <c r="H31" s="21">
        <v>31293787</v>
      </c>
      <c r="I31" s="21">
        <v>26051613</v>
      </c>
      <c r="J31" s="21">
        <v>30932409</v>
      </c>
      <c r="K31" s="21">
        <v>28903549</v>
      </c>
      <c r="L31" s="22">
        <v>19676420</v>
      </c>
    </row>
    <row r="32" spans="2:12" ht="20.100000000000001" customHeight="1" x14ac:dyDescent="0.2">
      <c r="B32" s="23" t="s">
        <v>28</v>
      </c>
      <c r="C32" s="21">
        <v>5337750</v>
      </c>
      <c r="D32" s="21">
        <v>10212946</v>
      </c>
      <c r="E32" s="21">
        <v>8213817</v>
      </c>
      <c r="F32" s="21">
        <v>11964832</v>
      </c>
      <c r="G32" s="21">
        <v>20797443</v>
      </c>
      <c r="H32" s="21">
        <v>24411007</v>
      </c>
      <c r="I32" s="21">
        <v>19247782</v>
      </c>
      <c r="J32" s="21">
        <v>15240351</v>
      </c>
      <c r="K32" s="21">
        <v>15850812</v>
      </c>
      <c r="L32" s="22">
        <v>27649284</v>
      </c>
    </row>
    <row r="33" spans="2:12" ht="20.100000000000001" customHeight="1" x14ac:dyDescent="0.2">
      <c r="B33" s="18" t="s">
        <v>29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5"/>
    </row>
    <row r="34" spans="2:12" ht="39.950000000000003" customHeight="1" x14ac:dyDescent="0.2">
      <c r="B34" s="18" t="s">
        <v>30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25"/>
    </row>
    <row r="35" spans="2:12" ht="20.100000000000001" customHeight="1" x14ac:dyDescent="0.2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</row>
    <row r="36" spans="2:12" ht="20.100000000000001" customHeight="1" x14ac:dyDescent="0.2">
      <c r="B36" s="29" t="s">
        <v>31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1"/>
    </row>
    <row r="37" spans="2:12" ht="20.100000000000001" customHeight="1" x14ac:dyDescent="0.2">
      <c r="B37" s="18" t="s">
        <v>32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25"/>
    </row>
    <row r="38" spans="2:12" ht="20.100000000000001" customHeight="1" x14ac:dyDescent="0.2">
      <c r="B38" s="18" t="s">
        <v>33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25"/>
    </row>
    <row r="39" spans="2:12" ht="20.100000000000001" customHeight="1" x14ac:dyDescent="0.2">
      <c r="B39" s="18" t="s">
        <v>34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25"/>
    </row>
    <row r="40" spans="2:12" ht="20.100000000000001" customHeight="1" x14ac:dyDescent="0.2">
      <c r="B40" s="18" t="s">
        <v>35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25"/>
    </row>
    <row r="41" spans="2:12" ht="20.100000000000001" customHeight="1" x14ac:dyDescent="0.2">
      <c r="B41" s="18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25"/>
    </row>
    <row r="42" spans="2:12" ht="20.100000000000001" customHeight="1" x14ac:dyDescent="0.2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8"/>
    </row>
    <row r="43" spans="2:12" ht="20.100000000000001" customHeight="1" x14ac:dyDescent="0.2">
      <c r="B43" s="29" t="s">
        <v>37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1"/>
    </row>
    <row r="44" spans="2:12" ht="20.100000000000001" customHeight="1" x14ac:dyDescent="0.2">
      <c r="B44" s="18" t="s">
        <v>38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25"/>
    </row>
    <row r="45" spans="2:12" ht="39.950000000000003" customHeight="1" x14ac:dyDescent="0.2">
      <c r="B45" s="18" t="s">
        <v>39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5"/>
    </row>
    <row r="46" spans="2:12" ht="20.100000000000001" customHeight="1" x14ac:dyDescent="0.2"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8"/>
    </row>
    <row r="47" spans="2:12" ht="20.100000000000001" customHeight="1" x14ac:dyDescent="0.2">
      <c r="B47" s="29" t="s">
        <v>40</v>
      </c>
      <c r="C47" s="30">
        <f t="shared" ref="C47:I47" si="12">SUM(C48,C49,C50,C70,C71,C75)</f>
        <v>708060581</v>
      </c>
      <c r="D47" s="30">
        <f t="shared" si="12"/>
        <v>838511929</v>
      </c>
      <c r="E47" s="30">
        <f t="shared" si="12"/>
        <v>1274890932</v>
      </c>
      <c r="F47" s="30">
        <f t="shared" si="12"/>
        <v>1209526934</v>
      </c>
      <c r="G47" s="30">
        <f t="shared" si="12"/>
        <v>3852407684</v>
      </c>
      <c r="H47" s="30">
        <f t="shared" si="12"/>
        <v>1967448810</v>
      </c>
      <c r="I47" s="30">
        <f t="shared" si="12"/>
        <v>1268036155</v>
      </c>
      <c r="J47" s="30">
        <f>SUM(J48,J49,J50,J70,J71,J75)</f>
        <v>1417566325</v>
      </c>
      <c r="K47" s="30">
        <f>SUM(K48,K49,K50,K70,K71,K75)</f>
        <v>1972469227</v>
      </c>
      <c r="L47" s="30">
        <f>SUM(L48,L49,L50,L70,L71,L75)</f>
        <v>1985384040</v>
      </c>
    </row>
    <row r="48" spans="2:12" ht="30.75" customHeight="1" x14ac:dyDescent="0.2">
      <c r="B48" s="18" t="s">
        <v>41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25">
        <v>0</v>
      </c>
    </row>
    <row r="49" spans="2:12" ht="20.100000000000001" customHeight="1" x14ac:dyDescent="0.2">
      <c r="B49" s="18" t="s">
        <v>42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25">
        <v>0</v>
      </c>
    </row>
    <row r="50" spans="2:12" ht="20.100000000000001" customHeight="1" x14ac:dyDescent="0.2">
      <c r="B50" s="18" t="s">
        <v>43</v>
      </c>
      <c r="C50" s="19">
        <f>SUM(C51:C69)</f>
        <v>684364785</v>
      </c>
      <c r="D50" s="19">
        <f t="shared" ref="D50:J50" si="13">SUM(D51:D69)</f>
        <v>805505921</v>
      </c>
      <c r="E50" s="19">
        <f t="shared" si="13"/>
        <v>1236049023</v>
      </c>
      <c r="F50" s="19">
        <f t="shared" si="13"/>
        <v>1164412747</v>
      </c>
      <c r="G50" s="19">
        <f t="shared" si="13"/>
        <v>3771193535</v>
      </c>
      <c r="H50" s="19">
        <f t="shared" si="13"/>
        <v>1881208199</v>
      </c>
      <c r="I50" s="19">
        <f t="shared" si="13"/>
        <v>1178838255</v>
      </c>
      <c r="J50" s="19">
        <f t="shared" si="13"/>
        <v>1296780851</v>
      </c>
      <c r="K50" s="19">
        <f>SUM(K51:K69)</f>
        <v>1871692821</v>
      </c>
      <c r="L50" s="19">
        <f>SUM(L51:L69)</f>
        <v>1828915617</v>
      </c>
    </row>
    <row r="51" spans="2:12" ht="20.100000000000001" customHeight="1" x14ac:dyDescent="0.2">
      <c r="B51" s="23" t="s">
        <v>44</v>
      </c>
      <c r="C51" s="21">
        <v>355596282</v>
      </c>
      <c r="D51" s="21">
        <v>414498093</v>
      </c>
      <c r="E51" s="21">
        <v>506534400</v>
      </c>
      <c r="F51" s="21">
        <v>584840733</v>
      </c>
      <c r="G51" s="21">
        <v>731687244</v>
      </c>
      <c r="H51" s="21">
        <v>801475617</v>
      </c>
      <c r="I51" s="21">
        <v>417440061</v>
      </c>
      <c r="J51" s="21">
        <v>577607127</v>
      </c>
      <c r="K51" s="21">
        <v>777078425</v>
      </c>
      <c r="L51" s="22">
        <v>883735647</v>
      </c>
    </row>
    <row r="52" spans="2:12" ht="20.100000000000001" customHeight="1" x14ac:dyDescent="0.2">
      <c r="B52" s="23" t="s">
        <v>45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2">
        <v>0</v>
      </c>
    </row>
    <row r="53" spans="2:12" ht="20.100000000000001" customHeight="1" x14ac:dyDescent="0.2">
      <c r="B53" s="23" t="s">
        <v>46</v>
      </c>
      <c r="C53" s="21">
        <v>250082354</v>
      </c>
      <c r="D53" s="21">
        <v>296727265</v>
      </c>
      <c r="E53" s="21">
        <v>607907871</v>
      </c>
      <c r="F53" s="21">
        <v>464690138</v>
      </c>
      <c r="G53" s="21">
        <v>495918718</v>
      </c>
      <c r="H53" s="21">
        <v>906960655</v>
      </c>
      <c r="I53" s="21">
        <v>580243852</v>
      </c>
      <c r="J53" s="21">
        <v>411486733</v>
      </c>
      <c r="K53" s="21">
        <v>920744140</v>
      </c>
      <c r="L53" s="22">
        <v>735276870</v>
      </c>
    </row>
    <row r="54" spans="2:12" ht="20.100000000000001" customHeight="1" x14ac:dyDescent="0.2">
      <c r="B54" s="23" t="s">
        <v>47</v>
      </c>
      <c r="C54" s="21">
        <v>37754576</v>
      </c>
      <c r="D54" s="21">
        <v>51178936</v>
      </c>
      <c r="E54" s="21">
        <v>75038417</v>
      </c>
      <c r="F54" s="21">
        <v>81934740</v>
      </c>
      <c r="G54" s="21">
        <v>202193945</v>
      </c>
      <c r="H54" s="21">
        <v>119500000</v>
      </c>
      <c r="I54" s="21">
        <v>119500000</v>
      </c>
      <c r="J54" s="21">
        <v>251977691</v>
      </c>
      <c r="K54" s="21">
        <v>108100317</v>
      </c>
      <c r="L54" s="22">
        <v>140675854</v>
      </c>
    </row>
    <row r="55" spans="2:12" ht="20.100000000000001" customHeight="1" x14ac:dyDescent="0.2">
      <c r="B55" s="23" t="s">
        <v>48</v>
      </c>
      <c r="C55" s="21">
        <v>337557</v>
      </c>
      <c r="D55" s="21">
        <v>346333</v>
      </c>
      <c r="E55" s="21">
        <v>305366</v>
      </c>
      <c r="F55" s="21">
        <v>582719</v>
      </c>
      <c r="G55" s="21">
        <v>649895</v>
      </c>
      <c r="H55" s="21">
        <v>921262</v>
      </c>
      <c r="I55" s="21">
        <v>815775</v>
      </c>
      <c r="J55" s="21">
        <v>839664</v>
      </c>
      <c r="K55" s="21">
        <v>821141</v>
      </c>
      <c r="L55" s="22">
        <v>925719</v>
      </c>
    </row>
    <row r="56" spans="2:12" ht="20.100000000000001" customHeight="1" x14ac:dyDescent="0.2">
      <c r="B56" s="23" t="s">
        <v>49</v>
      </c>
      <c r="C56" s="21">
        <v>8013970</v>
      </c>
      <c r="D56" s="21">
        <v>8769280</v>
      </c>
      <c r="E56" s="21">
        <v>12632961</v>
      </c>
      <c r="F56" s="21">
        <v>12632961</v>
      </c>
      <c r="G56" s="21">
        <v>11305956</v>
      </c>
      <c r="H56" s="21">
        <v>16760879</v>
      </c>
      <c r="I56" s="21">
        <v>9824949</v>
      </c>
      <c r="J56" s="21">
        <v>17907827</v>
      </c>
      <c r="K56" s="21">
        <v>22453834</v>
      </c>
      <c r="L56" s="22">
        <v>33002960</v>
      </c>
    </row>
    <row r="57" spans="2:12" ht="20.100000000000001" customHeight="1" x14ac:dyDescent="0.2">
      <c r="B57" s="23" t="s">
        <v>50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2">
        <v>0</v>
      </c>
    </row>
    <row r="58" spans="2:12" ht="20.100000000000001" customHeight="1" x14ac:dyDescent="0.2">
      <c r="B58" s="23" t="s">
        <v>51</v>
      </c>
      <c r="C58" s="21">
        <v>192331</v>
      </c>
      <c r="D58" s="21">
        <v>197332</v>
      </c>
      <c r="E58" s="21">
        <v>102849</v>
      </c>
      <c r="F58" s="21">
        <v>109020</v>
      </c>
      <c r="G58" s="21">
        <v>49738</v>
      </c>
      <c r="H58" s="21">
        <v>35000</v>
      </c>
      <c r="I58" s="21">
        <v>35000</v>
      </c>
      <c r="J58" s="21">
        <v>18706</v>
      </c>
      <c r="K58" s="21">
        <v>0</v>
      </c>
      <c r="L58" s="22">
        <v>0</v>
      </c>
    </row>
    <row r="59" spans="2:12" ht="20.100000000000001" customHeight="1" x14ac:dyDescent="0.2">
      <c r="B59" s="23" t="s">
        <v>52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573762</v>
      </c>
      <c r="J59" s="21">
        <v>603549</v>
      </c>
      <c r="K59" s="21">
        <v>608557</v>
      </c>
      <c r="L59" s="22">
        <v>974499</v>
      </c>
    </row>
    <row r="60" spans="2:12" ht="20.100000000000001" customHeight="1" x14ac:dyDescent="0.2">
      <c r="B60" s="23" t="s">
        <v>53</v>
      </c>
      <c r="C60" s="21">
        <v>6367321</v>
      </c>
      <c r="D60" s="21">
        <v>6574364</v>
      </c>
      <c r="E60" s="21">
        <v>7260834</v>
      </c>
      <c r="F60" s="21">
        <v>7692554</v>
      </c>
      <c r="G60" s="21">
        <v>6356189</v>
      </c>
      <c r="H60" s="21">
        <v>12106981</v>
      </c>
      <c r="I60" s="21">
        <v>14092490</v>
      </c>
      <c r="J60" s="21">
        <v>9427923</v>
      </c>
      <c r="K60" s="21">
        <v>13929724</v>
      </c>
      <c r="L60" s="22">
        <v>16400811</v>
      </c>
    </row>
    <row r="61" spans="2:12" ht="20.100000000000001" customHeight="1" x14ac:dyDescent="0.2">
      <c r="B61" s="23" t="s">
        <v>54</v>
      </c>
      <c r="C61" s="21">
        <v>12166275</v>
      </c>
      <c r="D61" s="21">
        <v>7554658</v>
      </c>
      <c r="E61" s="21">
        <v>6927633</v>
      </c>
      <c r="F61" s="21">
        <v>6927633</v>
      </c>
      <c r="G61" s="21">
        <v>8177073</v>
      </c>
      <c r="H61" s="21">
        <v>8747138</v>
      </c>
      <c r="I61" s="21">
        <v>9690467</v>
      </c>
      <c r="J61" s="21">
        <v>5020618</v>
      </c>
      <c r="K61" s="21">
        <v>7755126</v>
      </c>
      <c r="L61" s="22">
        <v>9872044</v>
      </c>
    </row>
    <row r="62" spans="2:12" ht="20.100000000000001" customHeight="1" x14ac:dyDescent="0.2">
      <c r="B62" s="23" t="s">
        <v>55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2">
        <v>0</v>
      </c>
    </row>
    <row r="63" spans="2:12" ht="20.100000000000001" customHeight="1" x14ac:dyDescent="0.2">
      <c r="B63" s="23" t="s">
        <v>56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1412750</v>
      </c>
      <c r="I63" s="21">
        <v>1352504</v>
      </c>
      <c r="J63" s="21">
        <v>1358134</v>
      </c>
      <c r="K63" s="21">
        <v>1629399</v>
      </c>
      <c r="L63" s="22">
        <v>1745001</v>
      </c>
    </row>
    <row r="64" spans="2:12" ht="20.100000000000001" customHeight="1" x14ac:dyDescent="0.2">
      <c r="B64" s="23" t="s">
        <v>57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76270</v>
      </c>
      <c r="I64" s="21">
        <v>224000</v>
      </c>
      <c r="J64" s="21">
        <v>0</v>
      </c>
      <c r="K64" s="21">
        <v>0</v>
      </c>
      <c r="L64" s="22">
        <v>0</v>
      </c>
    </row>
    <row r="65" spans="2:12" ht="20.100000000000001" customHeight="1" x14ac:dyDescent="0.2">
      <c r="B65" s="23" t="s">
        <v>58</v>
      </c>
      <c r="C65" s="21">
        <v>1423564</v>
      </c>
      <c r="D65" s="21">
        <v>4495485</v>
      </c>
      <c r="E65" s="21">
        <v>1468142</v>
      </c>
      <c r="F65" s="21">
        <v>5002249</v>
      </c>
      <c r="G65" s="21">
        <v>9071423</v>
      </c>
      <c r="H65" s="21">
        <v>13211647</v>
      </c>
      <c r="I65" s="21">
        <v>25045395</v>
      </c>
      <c r="J65" s="21">
        <v>20532879</v>
      </c>
      <c r="K65" s="21">
        <v>18534948</v>
      </c>
      <c r="L65" s="32">
        <v>6273148</v>
      </c>
    </row>
    <row r="66" spans="2:12" ht="20.100000000000001" customHeight="1" x14ac:dyDescent="0.2">
      <c r="B66" s="23" t="s">
        <v>59</v>
      </c>
      <c r="C66" s="21">
        <v>0</v>
      </c>
      <c r="D66" s="21">
        <v>0</v>
      </c>
      <c r="E66" s="21">
        <v>0</v>
      </c>
      <c r="F66" s="21">
        <v>0</v>
      </c>
      <c r="G66" s="21">
        <v>2305781167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</row>
    <row r="67" spans="2:12" ht="20.100000000000001" customHeight="1" x14ac:dyDescent="0.2">
      <c r="B67" s="23" t="s">
        <v>60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2">
        <v>0</v>
      </c>
    </row>
    <row r="68" spans="2:12" ht="20.100000000000001" customHeight="1" x14ac:dyDescent="0.2">
      <c r="B68" s="23" t="s">
        <v>61</v>
      </c>
      <c r="C68" s="21">
        <v>12430555</v>
      </c>
      <c r="D68" s="21">
        <v>15164175</v>
      </c>
      <c r="E68" s="21">
        <v>17870550</v>
      </c>
      <c r="F68" s="21">
        <v>0</v>
      </c>
      <c r="G68" s="21">
        <v>2187</v>
      </c>
      <c r="H68" s="21">
        <v>0</v>
      </c>
      <c r="I68" s="21">
        <v>0</v>
      </c>
      <c r="J68" s="21">
        <v>0</v>
      </c>
      <c r="K68" s="21">
        <v>0</v>
      </c>
      <c r="L68" s="22">
        <v>0</v>
      </c>
    </row>
    <row r="69" spans="2:12" ht="26.25" customHeight="1" x14ac:dyDescent="0.2">
      <c r="B69" s="24" t="s">
        <v>62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37210</v>
      </c>
      <c r="L69" s="32">
        <v>33064</v>
      </c>
    </row>
    <row r="70" spans="2:12" ht="20.100000000000001" customHeight="1" x14ac:dyDescent="0.2">
      <c r="B70" s="18" t="s">
        <v>63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25">
        <v>0</v>
      </c>
    </row>
    <row r="71" spans="2:12" ht="20.100000000000001" customHeight="1" x14ac:dyDescent="0.2">
      <c r="B71" s="18" t="s">
        <v>64</v>
      </c>
      <c r="C71" s="19">
        <f t="shared" ref="C71:J71" si="14">SUM(C72:C74)</f>
        <v>23695796</v>
      </c>
      <c r="D71" s="19">
        <f t="shared" si="14"/>
        <v>33006008</v>
      </c>
      <c r="E71" s="19">
        <f t="shared" si="14"/>
        <v>38841909</v>
      </c>
      <c r="F71" s="19">
        <f t="shared" si="14"/>
        <v>45114187</v>
      </c>
      <c r="G71" s="19">
        <f t="shared" si="14"/>
        <v>81214149</v>
      </c>
      <c r="H71" s="19">
        <f t="shared" si="14"/>
        <v>86240611</v>
      </c>
      <c r="I71" s="19">
        <f t="shared" si="14"/>
        <v>89197900</v>
      </c>
      <c r="J71" s="19">
        <f t="shared" si="14"/>
        <v>120785474</v>
      </c>
      <c r="K71" s="19">
        <f>SUM(K72:K74)</f>
        <v>100776406</v>
      </c>
      <c r="L71" s="19">
        <f>SUM(L72:L74)</f>
        <v>156468423</v>
      </c>
    </row>
    <row r="72" spans="2:12" ht="20.100000000000001" customHeight="1" x14ac:dyDescent="0.2">
      <c r="B72" s="23" t="s">
        <v>26</v>
      </c>
      <c r="C72" s="21">
        <v>5045337</v>
      </c>
      <c r="D72" s="21">
        <v>6752727</v>
      </c>
      <c r="E72" s="21">
        <v>8919833</v>
      </c>
      <c r="F72" s="21">
        <v>10703800</v>
      </c>
      <c r="G72" s="21">
        <v>9554912</v>
      </c>
      <c r="H72" s="21">
        <v>9410570</v>
      </c>
      <c r="I72" s="21">
        <v>9449814</v>
      </c>
      <c r="J72" s="21">
        <v>12622972</v>
      </c>
      <c r="K72" s="21">
        <v>18229066</v>
      </c>
      <c r="L72" s="22">
        <v>22579756</v>
      </c>
    </row>
    <row r="73" spans="2:12" ht="20.100000000000001" customHeight="1" x14ac:dyDescent="0.2">
      <c r="B73" s="23" t="s">
        <v>27</v>
      </c>
      <c r="C73" s="21">
        <v>10154326</v>
      </c>
      <c r="D73" s="21">
        <v>18407367</v>
      </c>
      <c r="E73" s="21">
        <v>22815654</v>
      </c>
      <c r="F73" s="21">
        <v>26238002</v>
      </c>
      <c r="G73" s="21">
        <v>57039425</v>
      </c>
      <c r="H73" s="21">
        <v>57404348</v>
      </c>
      <c r="I73" s="21">
        <v>58060674</v>
      </c>
      <c r="J73" s="21">
        <v>75706450</v>
      </c>
      <c r="K73" s="21">
        <v>53664287</v>
      </c>
      <c r="L73" s="22">
        <v>63172980</v>
      </c>
    </row>
    <row r="74" spans="2:12" ht="20.100000000000001" customHeight="1" x14ac:dyDescent="0.2">
      <c r="B74" s="23" t="s">
        <v>28</v>
      </c>
      <c r="C74" s="21">
        <v>8496133</v>
      </c>
      <c r="D74" s="21">
        <v>7845914</v>
      </c>
      <c r="E74" s="21">
        <v>7106422</v>
      </c>
      <c r="F74" s="21">
        <v>8172385</v>
      </c>
      <c r="G74" s="21">
        <v>14619812</v>
      </c>
      <c r="H74" s="21">
        <v>19425693</v>
      </c>
      <c r="I74" s="21">
        <v>21687412</v>
      </c>
      <c r="J74" s="21">
        <v>32456052</v>
      </c>
      <c r="K74" s="21">
        <v>28883053</v>
      </c>
      <c r="L74" s="22">
        <v>70715687</v>
      </c>
    </row>
    <row r="75" spans="2:12" ht="39.950000000000003" customHeight="1" x14ac:dyDescent="0.2">
      <c r="B75" s="18" t="s">
        <v>65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25"/>
    </row>
    <row r="76" spans="2:12" ht="20.100000000000001" customHeight="1" x14ac:dyDescent="0.2"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8"/>
    </row>
    <row r="77" spans="2:12" ht="20.100000000000001" customHeight="1" x14ac:dyDescent="0.2">
      <c r="B77" s="29" t="s">
        <v>66</v>
      </c>
      <c r="C77" s="30">
        <f t="shared" ref="C77:J77" si="15">SUM(C78,C81,C82)</f>
        <v>71206883</v>
      </c>
      <c r="D77" s="30">
        <f t="shared" si="15"/>
        <v>75737573</v>
      </c>
      <c r="E77" s="30">
        <f t="shared" si="15"/>
        <v>91077923</v>
      </c>
      <c r="F77" s="30">
        <f t="shared" si="15"/>
        <v>139755979</v>
      </c>
      <c r="G77" s="30">
        <f t="shared" si="15"/>
        <v>121925753</v>
      </c>
      <c r="H77" s="30">
        <f t="shared" si="15"/>
        <v>144898523</v>
      </c>
      <c r="I77" s="30">
        <f t="shared" si="15"/>
        <v>99171408</v>
      </c>
      <c r="J77" s="30">
        <f t="shared" si="15"/>
        <v>51267346</v>
      </c>
      <c r="K77" s="30">
        <f>SUM(K78,K81,K82)</f>
        <v>57216846</v>
      </c>
      <c r="L77" s="30">
        <f>SUM(L78,L81,L82)</f>
        <v>340127486</v>
      </c>
    </row>
    <row r="78" spans="2:12" ht="20.100000000000001" customHeight="1" x14ac:dyDescent="0.2">
      <c r="B78" s="18" t="s">
        <v>66</v>
      </c>
      <c r="C78" s="19">
        <f t="shared" ref="C78:J78" si="16">SUM(C79:C80)</f>
        <v>71206883</v>
      </c>
      <c r="D78" s="19">
        <f t="shared" si="16"/>
        <v>75737573</v>
      </c>
      <c r="E78" s="19">
        <f t="shared" si="16"/>
        <v>91077923</v>
      </c>
      <c r="F78" s="19">
        <f t="shared" si="16"/>
        <v>139755979</v>
      </c>
      <c r="G78" s="19">
        <f t="shared" si="16"/>
        <v>121925753</v>
      </c>
      <c r="H78" s="19">
        <f t="shared" si="16"/>
        <v>144898523</v>
      </c>
      <c r="I78" s="19">
        <f t="shared" si="16"/>
        <v>99171408</v>
      </c>
      <c r="J78" s="19">
        <f t="shared" si="16"/>
        <v>51267346</v>
      </c>
      <c r="K78" s="19">
        <f>SUM(K79:K80)</f>
        <v>57216846</v>
      </c>
      <c r="L78" s="19">
        <f>SUM(L79:L80)</f>
        <v>340127486</v>
      </c>
    </row>
    <row r="79" spans="2:12" ht="20.100000000000001" customHeight="1" x14ac:dyDescent="0.2">
      <c r="B79" s="23" t="s">
        <v>67</v>
      </c>
      <c r="C79" s="21">
        <v>51490799</v>
      </c>
      <c r="D79" s="21">
        <v>54872177</v>
      </c>
      <c r="E79" s="21">
        <v>69450670</v>
      </c>
      <c r="F79" s="21">
        <v>69450670</v>
      </c>
      <c r="G79" s="21">
        <v>55566731</v>
      </c>
      <c r="H79" s="21">
        <v>73467135</v>
      </c>
      <c r="I79" s="21">
        <v>45732515</v>
      </c>
      <c r="J79" s="21">
        <v>36051813</v>
      </c>
      <c r="K79" s="21">
        <v>41919003</v>
      </c>
      <c r="L79" s="22">
        <v>42640771</v>
      </c>
    </row>
    <row r="80" spans="2:12" ht="20.100000000000001" customHeight="1" x14ac:dyDescent="0.2">
      <c r="B80" s="23" t="s">
        <v>68</v>
      </c>
      <c r="C80" s="21">
        <v>19716084</v>
      </c>
      <c r="D80" s="21">
        <v>20865396</v>
      </c>
      <c r="E80" s="21">
        <v>21627253</v>
      </c>
      <c r="F80" s="21">
        <v>70305309</v>
      </c>
      <c r="G80" s="21">
        <v>66359022</v>
      </c>
      <c r="H80" s="21">
        <v>71431388</v>
      </c>
      <c r="I80" s="21">
        <v>53438893</v>
      </c>
      <c r="J80" s="21">
        <v>15215533</v>
      </c>
      <c r="K80" s="21">
        <v>15297843</v>
      </c>
      <c r="L80" s="22">
        <v>297486715</v>
      </c>
    </row>
    <row r="81" spans="2:12" ht="20.100000000000001" customHeight="1" x14ac:dyDescent="0.2">
      <c r="B81" s="18" t="s">
        <v>69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25">
        <v>0</v>
      </c>
    </row>
    <row r="82" spans="2:12" ht="39.950000000000003" customHeight="1" x14ac:dyDescent="0.2">
      <c r="B82" s="33" t="s">
        <v>70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25">
        <v>0</v>
      </c>
    </row>
    <row r="83" spans="2:12" ht="20.100000000000001" customHeight="1" x14ac:dyDescent="0.2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6"/>
    </row>
    <row r="84" spans="2:12" ht="20.100000000000001" customHeight="1" x14ac:dyDescent="0.2">
      <c r="B84" s="29" t="s">
        <v>71</v>
      </c>
      <c r="C84" s="30">
        <f t="shared" ref="C84:J84" si="17">SUM(C85,C89,C92,C94)</f>
        <v>390715349</v>
      </c>
      <c r="D84" s="30">
        <f t="shared" si="17"/>
        <v>388024672</v>
      </c>
      <c r="E84" s="30">
        <f t="shared" si="17"/>
        <v>824958874</v>
      </c>
      <c r="F84" s="30">
        <f t="shared" si="17"/>
        <v>277544383</v>
      </c>
      <c r="G84" s="30">
        <f t="shared" si="17"/>
        <v>315900162</v>
      </c>
      <c r="H84" s="30">
        <f t="shared" si="17"/>
        <v>1095034069</v>
      </c>
      <c r="I84" s="30">
        <f t="shared" si="17"/>
        <v>1497567866</v>
      </c>
      <c r="J84" s="30">
        <f t="shared" si="17"/>
        <v>363113617</v>
      </c>
      <c r="K84" s="30">
        <f>SUM(K85,K89,K92,K94)</f>
        <v>281395221</v>
      </c>
      <c r="L84" s="30">
        <f>SUM(L85,L89,L92,L94)</f>
        <v>348155344</v>
      </c>
    </row>
    <row r="85" spans="2:12" ht="20.100000000000001" customHeight="1" x14ac:dyDescent="0.2">
      <c r="B85" s="18" t="s">
        <v>71</v>
      </c>
      <c r="C85" s="19">
        <f>SUM(C86:C88)</f>
        <v>336789788</v>
      </c>
      <c r="D85" s="19">
        <f t="shared" ref="D85:J85" si="18">SUM(D86:D88)</f>
        <v>197916317</v>
      </c>
      <c r="E85" s="19">
        <f t="shared" si="18"/>
        <v>583051765</v>
      </c>
      <c r="F85" s="19">
        <f t="shared" si="18"/>
        <v>276509441</v>
      </c>
      <c r="G85" s="19">
        <f t="shared" si="18"/>
        <v>310934671</v>
      </c>
      <c r="H85" s="19">
        <f t="shared" si="18"/>
        <v>190337637</v>
      </c>
      <c r="I85" s="19">
        <f t="shared" si="18"/>
        <v>168318609</v>
      </c>
      <c r="J85" s="19">
        <f t="shared" si="18"/>
        <v>208145011</v>
      </c>
      <c r="K85" s="19">
        <f>SUM(K86:K88)</f>
        <v>16416695</v>
      </c>
      <c r="L85" s="19">
        <f>SUM(L86:L88)</f>
        <v>346339920</v>
      </c>
    </row>
    <row r="86" spans="2:12" ht="20.100000000000001" customHeight="1" x14ac:dyDescent="0.2">
      <c r="B86" s="23" t="s">
        <v>27</v>
      </c>
      <c r="C86" s="21">
        <v>10454359</v>
      </c>
      <c r="D86" s="21">
        <v>10726172</v>
      </c>
      <c r="E86" s="21">
        <v>7821641</v>
      </c>
      <c r="F86" s="21">
        <v>55601904</v>
      </c>
      <c r="G86" s="21">
        <v>30484717</v>
      </c>
      <c r="H86" s="21">
        <v>53105105</v>
      </c>
      <c r="I86" s="21">
        <v>20301528</v>
      </c>
      <c r="J86" s="21">
        <v>10736765</v>
      </c>
      <c r="K86" s="21">
        <v>16416695</v>
      </c>
      <c r="L86" s="22">
        <v>4225109</v>
      </c>
    </row>
    <row r="87" spans="2:12" ht="20.100000000000001" customHeight="1" x14ac:dyDescent="0.2">
      <c r="B87" s="23" t="s">
        <v>72</v>
      </c>
      <c r="C87" s="21">
        <v>4359356</v>
      </c>
      <c r="D87" s="21">
        <v>6333128</v>
      </c>
      <c r="E87" s="21">
        <v>6696909</v>
      </c>
      <c r="F87" s="21">
        <v>7098724</v>
      </c>
      <c r="G87" s="21">
        <v>5957498</v>
      </c>
      <c r="H87" s="21">
        <v>9267654</v>
      </c>
      <c r="I87" s="21">
        <v>8142194</v>
      </c>
      <c r="J87" s="21">
        <v>0</v>
      </c>
      <c r="K87" s="21">
        <v>0</v>
      </c>
      <c r="L87" s="22">
        <v>0</v>
      </c>
    </row>
    <row r="88" spans="2:12" ht="20.100000000000001" customHeight="1" x14ac:dyDescent="0.2">
      <c r="B88" s="23" t="s">
        <v>73</v>
      </c>
      <c r="C88" s="21">
        <v>321976073</v>
      </c>
      <c r="D88" s="21">
        <v>180857017</v>
      </c>
      <c r="E88" s="21">
        <v>568533215</v>
      </c>
      <c r="F88" s="21">
        <v>213808813</v>
      </c>
      <c r="G88" s="21">
        <v>274492456</v>
      </c>
      <c r="H88" s="21">
        <v>127964878</v>
      </c>
      <c r="I88" s="21">
        <v>139874887</v>
      </c>
      <c r="J88" s="21">
        <v>197408246</v>
      </c>
      <c r="K88" s="21">
        <v>0</v>
      </c>
      <c r="L88" s="37">
        <v>342114811</v>
      </c>
    </row>
    <row r="89" spans="2:12" ht="20.100000000000001" customHeight="1" x14ac:dyDescent="0.2">
      <c r="B89" s="18" t="s">
        <v>74</v>
      </c>
      <c r="C89" s="19">
        <f t="shared" ref="C89:J89" si="19">SUM(C90:C91)</f>
        <v>53925561</v>
      </c>
      <c r="D89" s="19">
        <f t="shared" si="19"/>
        <v>190108355</v>
      </c>
      <c r="E89" s="19">
        <f t="shared" si="19"/>
        <v>241907109</v>
      </c>
      <c r="F89" s="19">
        <f t="shared" si="19"/>
        <v>1034942</v>
      </c>
      <c r="G89" s="19">
        <f t="shared" si="19"/>
        <v>4965491</v>
      </c>
      <c r="H89" s="19">
        <f t="shared" si="19"/>
        <v>904696432</v>
      </c>
      <c r="I89" s="19">
        <f t="shared" si="19"/>
        <v>1329249257</v>
      </c>
      <c r="J89" s="19">
        <f t="shared" si="19"/>
        <v>154968606</v>
      </c>
      <c r="K89" s="19">
        <f>SUM(K90:K91)</f>
        <v>33268636</v>
      </c>
      <c r="L89" s="19">
        <f>SUM(L90:L91)</f>
        <v>1815424</v>
      </c>
    </row>
    <row r="90" spans="2:12" ht="20.100000000000001" customHeight="1" x14ac:dyDescent="0.2">
      <c r="B90" s="23" t="s">
        <v>75</v>
      </c>
      <c r="C90" s="21">
        <v>53925561</v>
      </c>
      <c r="D90" s="21">
        <v>190108355</v>
      </c>
      <c r="E90" s="21">
        <v>241907109</v>
      </c>
      <c r="F90" s="21">
        <v>1034942</v>
      </c>
      <c r="G90" s="21">
        <v>4965491</v>
      </c>
      <c r="H90" s="21">
        <v>4696432</v>
      </c>
      <c r="I90" s="21">
        <v>679249257</v>
      </c>
      <c r="J90" s="21">
        <v>128968606</v>
      </c>
      <c r="K90" s="21">
        <v>7268636</v>
      </c>
      <c r="L90" s="22">
        <v>1815424</v>
      </c>
    </row>
    <row r="91" spans="2:12" ht="20.100000000000001" customHeight="1" x14ac:dyDescent="0.2">
      <c r="B91" s="23" t="s">
        <v>76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900000000</v>
      </c>
      <c r="I91" s="21">
        <v>650000000</v>
      </c>
      <c r="J91" s="21">
        <v>26000000</v>
      </c>
      <c r="K91" s="21">
        <v>26000000</v>
      </c>
      <c r="L91" s="22">
        <v>0</v>
      </c>
    </row>
    <row r="92" spans="2:12" ht="20.100000000000001" customHeight="1" x14ac:dyDescent="0.2">
      <c r="B92" s="18" t="s">
        <v>77</v>
      </c>
      <c r="C92" s="19">
        <f>C93</f>
        <v>0</v>
      </c>
      <c r="D92" s="19">
        <f t="shared" ref="D92:J92" si="20">D93</f>
        <v>0</v>
      </c>
      <c r="E92" s="19">
        <f t="shared" si="20"/>
        <v>0</v>
      </c>
      <c r="F92" s="19">
        <f t="shared" si="20"/>
        <v>0</v>
      </c>
      <c r="G92" s="19">
        <f t="shared" si="20"/>
        <v>0</v>
      </c>
      <c r="H92" s="19">
        <f t="shared" si="20"/>
        <v>0</v>
      </c>
      <c r="I92" s="19">
        <f t="shared" si="20"/>
        <v>0</v>
      </c>
      <c r="J92" s="19">
        <f t="shared" si="20"/>
        <v>0</v>
      </c>
      <c r="K92" s="19">
        <f>K93</f>
        <v>231709890</v>
      </c>
      <c r="L92" s="19">
        <f>L93</f>
        <v>0</v>
      </c>
    </row>
    <row r="93" spans="2:12" ht="20.100000000000001" customHeight="1" x14ac:dyDescent="0.2">
      <c r="B93" s="38" t="s">
        <v>78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231709890</v>
      </c>
      <c r="L93" s="22">
        <v>0</v>
      </c>
    </row>
    <row r="94" spans="2:12" ht="39.950000000000003" customHeight="1" x14ac:dyDescent="0.2">
      <c r="B94" s="33" t="s">
        <v>79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1"/>
    </row>
    <row r="95" spans="2:12" ht="20.100000000000001" customHeight="1" x14ac:dyDescent="0.2"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28"/>
    </row>
    <row r="96" spans="2:12" ht="24" customHeight="1" x14ac:dyDescent="0.2">
      <c r="B96" s="29" t="s">
        <v>80</v>
      </c>
      <c r="C96" s="30">
        <f>SUM(C97:C100,C102:C106)</f>
        <v>0</v>
      </c>
      <c r="D96" s="30">
        <f t="shared" ref="D96:J96" si="21">SUM(D97:D100,D102:D106)</f>
        <v>0</v>
      </c>
      <c r="E96" s="30">
        <f t="shared" si="21"/>
        <v>0</v>
      </c>
      <c r="F96" s="30">
        <f t="shared" si="21"/>
        <v>0</v>
      </c>
      <c r="G96" s="30">
        <f t="shared" si="21"/>
        <v>292907622</v>
      </c>
      <c r="H96" s="30">
        <f t="shared" si="21"/>
        <v>0</v>
      </c>
      <c r="I96" s="30">
        <f t="shared" si="21"/>
        <v>0</v>
      </c>
      <c r="J96" s="30">
        <f t="shared" si="21"/>
        <v>0</v>
      </c>
      <c r="K96" s="30">
        <f>SUM(K97:K100,K102:K106)</f>
        <v>0</v>
      </c>
      <c r="L96" s="31"/>
    </row>
    <row r="97" spans="2:12" ht="39.75" customHeight="1" x14ac:dyDescent="0.2">
      <c r="B97" s="18" t="s">
        <v>81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25"/>
    </row>
    <row r="98" spans="2:12" ht="27.75" customHeight="1" x14ac:dyDescent="0.2">
      <c r="B98" s="18" t="s">
        <v>82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25"/>
    </row>
    <row r="99" spans="2:12" ht="39.950000000000003" customHeight="1" x14ac:dyDescent="0.2">
      <c r="B99" s="18" t="s">
        <v>83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25"/>
    </row>
    <row r="100" spans="2:12" ht="39.950000000000003" customHeight="1" x14ac:dyDescent="0.2">
      <c r="B100" s="18" t="s">
        <v>84</v>
      </c>
      <c r="C100" s="19">
        <f t="shared" ref="C100:F100" si="22">C101</f>
        <v>0</v>
      </c>
      <c r="D100" s="19">
        <f t="shared" si="22"/>
        <v>0</v>
      </c>
      <c r="E100" s="19">
        <f t="shared" si="22"/>
        <v>0</v>
      </c>
      <c r="F100" s="19">
        <f t="shared" si="22"/>
        <v>0</v>
      </c>
      <c r="G100" s="19">
        <f>G101</f>
        <v>292907622</v>
      </c>
      <c r="H100" s="19">
        <f t="shared" ref="H100:J100" si="23">H101</f>
        <v>0</v>
      </c>
      <c r="I100" s="19">
        <f t="shared" si="23"/>
        <v>0</v>
      </c>
      <c r="J100" s="19">
        <f t="shared" si="23"/>
        <v>0</v>
      </c>
      <c r="K100" s="19">
        <f>K101</f>
        <v>0</v>
      </c>
      <c r="L100" s="25"/>
    </row>
    <row r="101" spans="2:12" ht="39.950000000000003" customHeight="1" x14ac:dyDescent="0.2">
      <c r="B101" s="42" t="s">
        <v>85</v>
      </c>
      <c r="C101" s="21">
        <v>0</v>
      </c>
      <c r="D101" s="21">
        <v>0</v>
      </c>
      <c r="E101" s="21">
        <v>0</v>
      </c>
      <c r="F101" s="21">
        <v>0</v>
      </c>
      <c r="G101" s="21">
        <v>292907622</v>
      </c>
      <c r="H101" s="43">
        <v>0</v>
      </c>
      <c r="I101" s="21">
        <v>0</v>
      </c>
      <c r="J101" s="21">
        <v>0</v>
      </c>
      <c r="K101" s="21">
        <v>0</v>
      </c>
      <c r="L101" s="22"/>
    </row>
    <row r="102" spans="2:12" ht="39.950000000000003" customHeight="1" x14ac:dyDescent="0.2">
      <c r="B102" s="18" t="s">
        <v>86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25"/>
    </row>
    <row r="103" spans="2:12" ht="39.950000000000003" customHeight="1" x14ac:dyDescent="0.2">
      <c r="B103" s="18" t="s">
        <v>87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25"/>
    </row>
    <row r="104" spans="2:12" ht="39.950000000000003" customHeight="1" x14ac:dyDescent="0.2">
      <c r="B104" s="18" t="s">
        <v>88</v>
      </c>
      <c r="C104" s="19">
        <v>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25"/>
    </row>
    <row r="105" spans="2:12" ht="39.950000000000003" customHeight="1" x14ac:dyDescent="0.2">
      <c r="B105" s="18" t="s">
        <v>89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25"/>
    </row>
    <row r="106" spans="2:12" ht="20.100000000000001" customHeight="1" x14ac:dyDescent="0.2">
      <c r="B106" s="18" t="s">
        <v>90</v>
      </c>
      <c r="C106" s="19">
        <v>0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25"/>
    </row>
    <row r="107" spans="2:12" ht="20.100000000000001" customHeight="1" x14ac:dyDescent="0.2"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8"/>
    </row>
    <row r="108" spans="2:12" ht="39.950000000000003" customHeight="1" x14ac:dyDescent="0.2">
      <c r="B108" s="29" t="s">
        <v>91</v>
      </c>
      <c r="C108" s="30">
        <f t="shared" ref="C108:J108" si="24">SUM(C109,C117,C136,C155,C177)</f>
        <v>19979572959</v>
      </c>
      <c r="D108" s="30">
        <f t="shared" si="24"/>
        <v>21262162526</v>
      </c>
      <c r="E108" s="30">
        <f t="shared" si="24"/>
        <v>20942054819</v>
      </c>
      <c r="F108" s="30">
        <f t="shared" si="24"/>
        <v>23569870195</v>
      </c>
      <c r="G108" s="30">
        <f t="shared" si="24"/>
        <v>26025811551</v>
      </c>
      <c r="H108" s="30">
        <f t="shared" si="24"/>
        <v>27053347946</v>
      </c>
      <c r="I108" s="30">
        <f t="shared" si="24"/>
        <v>26423872600</v>
      </c>
      <c r="J108" s="30">
        <f t="shared" si="24"/>
        <v>28836128175</v>
      </c>
      <c r="K108" s="30">
        <f>SUM(K109,K117,K136,K155,K177)</f>
        <v>32642388117</v>
      </c>
      <c r="L108" s="30">
        <f>SUM(L109,L117,L136,L155,L177)</f>
        <v>36252227713</v>
      </c>
    </row>
    <row r="109" spans="2:12" ht="20.100000000000001" customHeight="1" x14ac:dyDescent="0.2">
      <c r="B109" s="18" t="s">
        <v>92</v>
      </c>
      <c r="C109" s="19">
        <f t="shared" ref="C109:J109" si="25">SUM(C110:C116)</f>
        <v>7103105973</v>
      </c>
      <c r="D109" s="19">
        <f t="shared" si="25"/>
        <v>7898068710</v>
      </c>
      <c r="E109" s="19">
        <f t="shared" si="25"/>
        <v>8447371936</v>
      </c>
      <c r="F109" s="19">
        <f t="shared" si="25"/>
        <v>9431212609</v>
      </c>
      <c r="G109" s="19">
        <f t="shared" si="25"/>
        <v>11033360183</v>
      </c>
      <c r="H109" s="19">
        <f t="shared" si="25"/>
        <v>11517556704</v>
      </c>
      <c r="I109" s="19">
        <f t="shared" si="25"/>
        <v>11424544005</v>
      </c>
      <c r="J109" s="19">
        <f t="shared" si="25"/>
        <v>12695696847</v>
      </c>
      <c r="K109" s="19">
        <f>SUM(K110:K116)</f>
        <v>14477766786</v>
      </c>
      <c r="L109" s="19">
        <f>SUM(L110:L116)</f>
        <v>16730513416</v>
      </c>
    </row>
    <row r="110" spans="2:12" ht="20.100000000000001" customHeight="1" x14ac:dyDescent="0.2">
      <c r="B110" s="23" t="s">
        <v>93</v>
      </c>
      <c r="C110" s="21">
        <v>5634834649</v>
      </c>
      <c r="D110" s="21">
        <v>6077341891</v>
      </c>
      <c r="E110" s="21">
        <v>6638373224</v>
      </c>
      <c r="F110" s="21">
        <v>7360251462</v>
      </c>
      <c r="G110" s="21">
        <v>8373601531</v>
      </c>
      <c r="H110" s="21">
        <v>8726165547</v>
      </c>
      <c r="I110" s="21">
        <v>8790221132</v>
      </c>
      <c r="J110" s="21">
        <v>9901620434</v>
      </c>
      <c r="K110" s="21">
        <v>11076730349</v>
      </c>
      <c r="L110" s="22">
        <v>12965077584</v>
      </c>
    </row>
    <row r="111" spans="2:12" ht="20.100000000000001" customHeight="1" x14ac:dyDescent="0.2">
      <c r="B111" s="23" t="s">
        <v>94</v>
      </c>
      <c r="C111" s="21">
        <v>374350693</v>
      </c>
      <c r="D111" s="21">
        <v>386181844</v>
      </c>
      <c r="E111" s="21">
        <v>404989003</v>
      </c>
      <c r="F111" s="21">
        <v>427277171</v>
      </c>
      <c r="G111" s="21">
        <v>467344645</v>
      </c>
      <c r="H111" s="21">
        <v>475205218</v>
      </c>
      <c r="I111" s="21">
        <v>487978599</v>
      </c>
      <c r="J111" s="21">
        <v>506393062</v>
      </c>
      <c r="K111" s="21">
        <v>609891887</v>
      </c>
      <c r="L111" s="22">
        <v>631919159</v>
      </c>
    </row>
    <row r="112" spans="2:12" ht="20.100000000000001" customHeight="1" x14ac:dyDescent="0.2">
      <c r="B112" s="23" t="s">
        <v>95</v>
      </c>
      <c r="C112" s="21">
        <v>307142743</v>
      </c>
      <c r="D112" s="21">
        <v>331711864</v>
      </c>
      <c r="E112" s="21">
        <v>363139298</v>
      </c>
      <c r="F112" s="21">
        <v>471811014</v>
      </c>
      <c r="G112" s="21">
        <v>526590926</v>
      </c>
      <c r="H112" s="21">
        <v>743270050</v>
      </c>
      <c r="I112" s="21">
        <v>618153370</v>
      </c>
      <c r="J112" s="21">
        <v>633675842</v>
      </c>
      <c r="K112" s="21">
        <v>907526466</v>
      </c>
      <c r="L112" s="22">
        <v>947978778</v>
      </c>
    </row>
    <row r="113" spans="2:12" ht="20.100000000000001" customHeight="1" x14ac:dyDescent="0.2">
      <c r="B113" s="23" t="s">
        <v>96</v>
      </c>
      <c r="C113" s="21">
        <v>190143362</v>
      </c>
      <c r="D113" s="21">
        <v>217135230</v>
      </c>
      <c r="E113" s="21">
        <v>282097179</v>
      </c>
      <c r="F113" s="21">
        <v>391071308</v>
      </c>
      <c r="G113" s="21">
        <v>350503348</v>
      </c>
      <c r="H113" s="21">
        <v>385135545</v>
      </c>
      <c r="I113" s="21">
        <v>311684772</v>
      </c>
      <c r="J113" s="21">
        <v>281932685</v>
      </c>
      <c r="K113" s="21">
        <v>386427989</v>
      </c>
      <c r="L113" s="22">
        <v>514447839</v>
      </c>
    </row>
    <row r="114" spans="2:12" ht="20.100000000000001" customHeight="1" x14ac:dyDescent="0.2">
      <c r="B114" s="23" t="s">
        <v>97</v>
      </c>
      <c r="C114" s="21">
        <v>308645921</v>
      </c>
      <c r="D114" s="21">
        <v>323439565</v>
      </c>
      <c r="E114" s="21">
        <v>350123162</v>
      </c>
      <c r="F114" s="21">
        <v>355790577</v>
      </c>
      <c r="G114" s="21">
        <v>354381686</v>
      </c>
      <c r="H114" s="21">
        <v>369677039</v>
      </c>
      <c r="I114" s="21">
        <v>344611594</v>
      </c>
      <c r="J114" s="21">
        <v>398465228</v>
      </c>
      <c r="K114" s="21">
        <v>347644480</v>
      </c>
      <c r="L114" s="22">
        <v>542666047</v>
      </c>
    </row>
    <row r="115" spans="2:12" ht="20.100000000000001" customHeight="1" x14ac:dyDescent="0.2">
      <c r="B115" s="23" t="s">
        <v>98</v>
      </c>
      <c r="C115" s="21">
        <v>287988605</v>
      </c>
      <c r="D115" s="21">
        <v>562258316</v>
      </c>
      <c r="E115" s="21">
        <v>408650070</v>
      </c>
      <c r="F115" s="21">
        <v>425011077</v>
      </c>
      <c r="G115" s="21">
        <v>960938047</v>
      </c>
      <c r="H115" s="21">
        <v>818103305</v>
      </c>
      <c r="I115" s="21">
        <v>871894538</v>
      </c>
      <c r="J115" s="21">
        <v>973609596</v>
      </c>
      <c r="K115" s="21">
        <v>1149545615</v>
      </c>
      <c r="L115" s="22">
        <v>1128424009</v>
      </c>
    </row>
    <row r="116" spans="2:12" ht="20.100000000000001" customHeight="1" x14ac:dyDescent="0.2">
      <c r="B116" s="23" t="s">
        <v>99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2">
        <v>0</v>
      </c>
    </row>
    <row r="117" spans="2:12" ht="20.100000000000001" customHeight="1" x14ac:dyDescent="0.2">
      <c r="B117" s="18" t="s">
        <v>100</v>
      </c>
      <c r="C117" s="19">
        <f t="shared" ref="C117:J117" si="26">SUM(C118,C121,C122,C125,C126,C131,C134,C135)</f>
        <v>8335778441</v>
      </c>
      <c r="D117" s="19">
        <f t="shared" si="26"/>
        <v>8793891034</v>
      </c>
      <c r="E117" s="19">
        <f t="shared" si="26"/>
        <v>9467185612</v>
      </c>
      <c r="F117" s="19">
        <f t="shared" si="26"/>
        <v>10039034936</v>
      </c>
      <c r="G117" s="19">
        <f t="shared" si="26"/>
        <v>10932928651</v>
      </c>
      <c r="H117" s="19">
        <f t="shared" si="26"/>
        <v>11354497911</v>
      </c>
      <c r="I117" s="19">
        <f t="shared" si="26"/>
        <v>11724130404</v>
      </c>
      <c r="J117" s="19">
        <f t="shared" si="26"/>
        <v>12392457650</v>
      </c>
      <c r="K117" s="19">
        <f>SUM(K118,K121,K122,K125,K126,K131,K134,K135)</f>
        <v>14417422014</v>
      </c>
      <c r="L117" s="19">
        <f>SUM(L118,L121,L122,L125,L126,L131,L134,L135)</f>
        <v>15274365694</v>
      </c>
    </row>
    <row r="118" spans="2:12" ht="20.100000000000001" customHeight="1" x14ac:dyDescent="0.2">
      <c r="B118" s="23" t="s">
        <v>101</v>
      </c>
      <c r="C118" s="21">
        <v>4716419397</v>
      </c>
      <c r="D118" s="21">
        <v>4965742585</v>
      </c>
      <c r="E118" s="21">
        <v>5284571638</v>
      </c>
      <c r="F118" s="21">
        <v>5456497340</v>
      </c>
      <c r="G118" s="21">
        <v>5685177972</v>
      </c>
      <c r="H118" s="44">
        <f t="shared" ref="H118:J118" si="27">SUM(H119:H120)</f>
        <v>5863543459</v>
      </c>
      <c r="I118" s="44">
        <f t="shared" si="27"/>
        <v>6408274954</v>
      </c>
      <c r="J118" s="44">
        <f t="shared" si="27"/>
        <v>6370977067</v>
      </c>
      <c r="K118" s="44">
        <f>SUM(K119:K120)</f>
        <v>6803705719</v>
      </c>
      <c r="L118" s="44">
        <f>SUM(L119:L120)</f>
        <v>7362486080</v>
      </c>
    </row>
    <row r="119" spans="2:12" ht="20.100000000000001" customHeight="1" x14ac:dyDescent="0.2">
      <c r="B119" s="45" t="s">
        <v>102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5730441659</v>
      </c>
      <c r="I119" s="21">
        <v>6270647693</v>
      </c>
      <c r="J119" s="21">
        <v>6203031401</v>
      </c>
      <c r="K119" s="21">
        <v>6616364848</v>
      </c>
      <c r="L119" s="22">
        <v>7162827940</v>
      </c>
    </row>
    <row r="120" spans="2:12" ht="20.100000000000001" customHeight="1" x14ac:dyDescent="0.2">
      <c r="B120" s="45" t="s">
        <v>103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133101800</v>
      </c>
      <c r="I120" s="21">
        <v>137627261</v>
      </c>
      <c r="J120" s="21">
        <v>167945666</v>
      </c>
      <c r="K120" s="21">
        <v>187340871</v>
      </c>
      <c r="L120" s="22">
        <v>199658140</v>
      </c>
    </row>
    <row r="121" spans="2:12" ht="20.100000000000001" customHeight="1" x14ac:dyDescent="0.2">
      <c r="B121" s="23" t="s">
        <v>104</v>
      </c>
      <c r="C121" s="21">
        <v>1307265083</v>
      </c>
      <c r="D121" s="21">
        <v>1380723803</v>
      </c>
      <c r="E121" s="21">
        <v>1469870697</v>
      </c>
      <c r="F121" s="21">
        <v>1565882487</v>
      </c>
      <c r="G121" s="21">
        <v>1742736170</v>
      </c>
      <c r="H121" s="21">
        <v>1846934844</v>
      </c>
      <c r="I121" s="21">
        <v>1950147116</v>
      </c>
      <c r="J121" s="21">
        <v>2085751656</v>
      </c>
      <c r="K121" s="21">
        <v>2220927197</v>
      </c>
      <c r="L121" s="22">
        <v>2393810699</v>
      </c>
    </row>
    <row r="122" spans="2:12" ht="20.100000000000001" customHeight="1" x14ac:dyDescent="0.2">
      <c r="B122" s="23" t="s">
        <v>105</v>
      </c>
      <c r="C122" s="44">
        <f t="shared" ref="C122:J122" si="28">SUM(C123:C124)</f>
        <v>591954966</v>
      </c>
      <c r="D122" s="44">
        <f t="shared" si="28"/>
        <v>639915800</v>
      </c>
      <c r="E122" s="44">
        <f t="shared" si="28"/>
        <v>713994123</v>
      </c>
      <c r="F122" s="44">
        <f t="shared" si="28"/>
        <v>792283667</v>
      </c>
      <c r="G122" s="44">
        <f t="shared" si="28"/>
        <v>891781676</v>
      </c>
      <c r="H122" s="44">
        <f t="shared" si="28"/>
        <v>930706932</v>
      </c>
      <c r="I122" s="44">
        <f t="shared" si="28"/>
        <v>900760216</v>
      </c>
      <c r="J122" s="44">
        <f t="shared" si="28"/>
        <v>1013367569</v>
      </c>
      <c r="K122" s="44">
        <f>SUM(K123:K124)</f>
        <v>1572089750</v>
      </c>
      <c r="L122" s="44">
        <f>SUM(L123:L124)</f>
        <v>1635693363</v>
      </c>
    </row>
    <row r="123" spans="2:12" ht="20.100000000000001" customHeight="1" x14ac:dyDescent="0.2">
      <c r="B123" s="45" t="s">
        <v>106</v>
      </c>
      <c r="C123" s="21">
        <v>71753535</v>
      </c>
      <c r="D123" s="21">
        <v>77567085</v>
      </c>
      <c r="E123" s="21">
        <v>86546453</v>
      </c>
      <c r="F123" s="21">
        <v>96036282</v>
      </c>
      <c r="G123" s="21">
        <v>108096885</v>
      </c>
      <c r="H123" s="21">
        <v>112817103</v>
      </c>
      <c r="I123" s="21">
        <v>109186666</v>
      </c>
      <c r="J123" s="21">
        <v>122834861</v>
      </c>
      <c r="K123" s="21">
        <v>190560100</v>
      </c>
      <c r="L123" s="22">
        <v>198269782</v>
      </c>
    </row>
    <row r="124" spans="2:12" ht="20.100000000000001" customHeight="1" x14ac:dyDescent="0.2">
      <c r="B124" s="45" t="s">
        <v>107</v>
      </c>
      <c r="C124" s="21">
        <v>520201431</v>
      </c>
      <c r="D124" s="21">
        <v>562348715</v>
      </c>
      <c r="E124" s="21">
        <v>627447670</v>
      </c>
      <c r="F124" s="21">
        <v>696247385</v>
      </c>
      <c r="G124" s="21">
        <v>783684791</v>
      </c>
      <c r="H124" s="21">
        <v>817889829</v>
      </c>
      <c r="I124" s="21">
        <v>791573550</v>
      </c>
      <c r="J124" s="21">
        <v>890532708</v>
      </c>
      <c r="K124" s="21">
        <v>1381529650</v>
      </c>
      <c r="L124" s="22">
        <v>1437423581</v>
      </c>
    </row>
    <row r="125" spans="2:12" ht="20.100000000000001" customHeight="1" x14ac:dyDescent="0.2">
      <c r="B125" s="23" t="s">
        <v>108</v>
      </c>
      <c r="C125" s="21">
        <v>747057383</v>
      </c>
      <c r="D125" s="21">
        <v>800657769</v>
      </c>
      <c r="E125" s="21">
        <v>886636805</v>
      </c>
      <c r="F125" s="21">
        <v>978727927</v>
      </c>
      <c r="G125" s="21">
        <v>1132265048</v>
      </c>
      <c r="H125" s="21">
        <v>1188982182</v>
      </c>
      <c r="I125" s="21">
        <v>1189210174</v>
      </c>
      <c r="J125" s="21">
        <v>1400199994</v>
      </c>
      <c r="K125" s="21">
        <v>1672446056</v>
      </c>
      <c r="L125" s="22">
        <v>1755458257</v>
      </c>
    </row>
    <row r="126" spans="2:12" ht="20.100000000000001" customHeight="1" x14ac:dyDescent="0.2">
      <c r="B126" s="23" t="s">
        <v>109</v>
      </c>
      <c r="C126" s="44">
        <f t="shared" ref="C126:J126" si="29">SUM(C127:C130)</f>
        <v>385581809</v>
      </c>
      <c r="D126" s="44">
        <f t="shared" si="29"/>
        <v>409887476</v>
      </c>
      <c r="E126" s="44">
        <f t="shared" si="29"/>
        <v>478737667</v>
      </c>
      <c r="F126" s="44">
        <f t="shared" si="29"/>
        <v>564544318</v>
      </c>
      <c r="G126" s="44">
        <f t="shared" si="29"/>
        <v>724056754</v>
      </c>
      <c r="H126" s="44">
        <f t="shared" si="29"/>
        <v>738433252</v>
      </c>
      <c r="I126" s="44">
        <f t="shared" si="29"/>
        <v>495255528</v>
      </c>
      <c r="J126" s="44">
        <f t="shared" si="29"/>
        <v>649735234</v>
      </c>
      <c r="K126" s="44">
        <f>SUM(K127:K130)</f>
        <v>1048419022</v>
      </c>
      <c r="L126" s="44">
        <f>SUM(L127:L130)</f>
        <v>915293798</v>
      </c>
    </row>
    <row r="127" spans="2:12" ht="20.100000000000001" customHeight="1" x14ac:dyDescent="0.2">
      <c r="B127" s="45" t="s">
        <v>110</v>
      </c>
      <c r="C127" s="21">
        <v>94438829</v>
      </c>
      <c r="D127" s="21">
        <v>101667182</v>
      </c>
      <c r="E127" s="21">
        <v>105496882</v>
      </c>
      <c r="F127" s="21">
        <v>112037197</v>
      </c>
      <c r="G127" s="21">
        <v>133955424</v>
      </c>
      <c r="H127" s="21">
        <v>153091445</v>
      </c>
      <c r="I127" s="21">
        <v>146368932</v>
      </c>
      <c r="J127" s="21">
        <v>162019691</v>
      </c>
      <c r="K127" s="21">
        <v>281448976</v>
      </c>
      <c r="L127" s="22">
        <v>290790515</v>
      </c>
    </row>
    <row r="128" spans="2:12" ht="20.100000000000001" customHeight="1" x14ac:dyDescent="0.2">
      <c r="B128" s="45" t="s">
        <v>111</v>
      </c>
      <c r="C128" s="21">
        <v>196088947</v>
      </c>
      <c r="D128" s="21">
        <v>209141748</v>
      </c>
      <c r="E128" s="21">
        <v>277465043</v>
      </c>
      <c r="F128" s="21">
        <v>318526116</v>
      </c>
      <c r="G128" s="21">
        <v>371731246</v>
      </c>
      <c r="H128" s="21">
        <v>452102562</v>
      </c>
      <c r="I128" s="21">
        <v>216499525</v>
      </c>
      <c r="J128" s="21">
        <v>240115838</v>
      </c>
      <c r="K128" s="21">
        <v>361261735</v>
      </c>
      <c r="L128" s="22">
        <v>397113871</v>
      </c>
    </row>
    <row r="129" spans="2:12" ht="20.100000000000001" customHeight="1" x14ac:dyDescent="0.2">
      <c r="B129" s="45" t="s">
        <v>112</v>
      </c>
      <c r="C129" s="21">
        <v>6686057</v>
      </c>
      <c r="D129" s="21">
        <v>7238332</v>
      </c>
      <c r="E129" s="21">
        <v>7622940</v>
      </c>
      <c r="F129" s="21">
        <v>7722563</v>
      </c>
      <c r="G129" s="21">
        <v>9112862</v>
      </c>
      <c r="H129" s="21">
        <v>10118445</v>
      </c>
      <c r="I129" s="21">
        <v>10255374</v>
      </c>
      <c r="J129" s="21">
        <v>11398167</v>
      </c>
      <c r="K129" s="21">
        <v>13177531</v>
      </c>
      <c r="L129" s="22">
        <v>13598915</v>
      </c>
    </row>
    <row r="130" spans="2:12" ht="20.100000000000001" customHeight="1" x14ac:dyDescent="0.2">
      <c r="B130" s="45" t="s">
        <v>113</v>
      </c>
      <c r="C130" s="21">
        <v>88367976</v>
      </c>
      <c r="D130" s="21">
        <v>91840214</v>
      </c>
      <c r="E130" s="21">
        <v>88152802</v>
      </c>
      <c r="F130" s="21">
        <v>126258442</v>
      </c>
      <c r="G130" s="21">
        <v>209257222</v>
      </c>
      <c r="H130" s="21">
        <v>123120800</v>
      </c>
      <c r="I130" s="21">
        <v>122131697</v>
      </c>
      <c r="J130" s="21">
        <v>236201538</v>
      </c>
      <c r="K130" s="21">
        <v>392530780</v>
      </c>
      <c r="L130" s="22">
        <v>213790497</v>
      </c>
    </row>
    <row r="131" spans="2:12" ht="20.100000000000001" customHeight="1" x14ac:dyDescent="0.2">
      <c r="B131" s="23" t="s">
        <v>114</v>
      </c>
      <c r="C131" s="44">
        <f t="shared" ref="C131:J131" si="30">SUM(C132:C133)</f>
        <v>122280871</v>
      </c>
      <c r="D131" s="44">
        <f t="shared" si="30"/>
        <v>135674754</v>
      </c>
      <c r="E131" s="44">
        <f t="shared" si="30"/>
        <v>139235570</v>
      </c>
      <c r="F131" s="44">
        <f t="shared" si="30"/>
        <v>143174604</v>
      </c>
      <c r="G131" s="44">
        <f t="shared" si="30"/>
        <v>147256824</v>
      </c>
      <c r="H131" s="44">
        <f t="shared" si="30"/>
        <v>158457383</v>
      </c>
      <c r="I131" s="44">
        <f t="shared" si="30"/>
        <v>155461702</v>
      </c>
      <c r="J131" s="44">
        <f t="shared" si="30"/>
        <v>171932333</v>
      </c>
      <c r="K131" s="44">
        <f>SUM(K132:K133)</f>
        <v>180907078</v>
      </c>
      <c r="L131" s="44">
        <f>SUM(L132:L133)</f>
        <v>194080553</v>
      </c>
    </row>
    <row r="132" spans="2:12" ht="20.100000000000001" customHeight="1" x14ac:dyDescent="0.2">
      <c r="B132" s="45" t="s">
        <v>115</v>
      </c>
      <c r="C132" s="21">
        <v>83082049</v>
      </c>
      <c r="D132" s="21">
        <v>93365812</v>
      </c>
      <c r="E132" s="21">
        <v>95893996</v>
      </c>
      <c r="F132" s="21">
        <v>98335640</v>
      </c>
      <c r="G132" s="21">
        <v>100946168</v>
      </c>
      <c r="H132" s="21">
        <v>106136318</v>
      </c>
      <c r="I132" s="21">
        <v>102548381</v>
      </c>
      <c r="J132" s="21">
        <v>116163314</v>
      </c>
      <c r="K132" s="21">
        <v>121668508</v>
      </c>
      <c r="L132" s="22">
        <v>129517232</v>
      </c>
    </row>
    <row r="133" spans="2:12" ht="20.100000000000001" customHeight="1" x14ac:dyDescent="0.2">
      <c r="B133" s="45" t="s">
        <v>116</v>
      </c>
      <c r="C133" s="21">
        <v>39198822</v>
      </c>
      <c r="D133" s="21">
        <v>42308942</v>
      </c>
      <c r="E133" s="21">
        <v>43341574</v>
      </c>
      <c r="F133" s="21">
        <v>44838964</v>
      </c>
      <c r="G133" s="21">
        <v>46310656</v>
      </c>
      <c r="H133" s="21">
        <v>52321065</v>
      </c>
      <c r="I133" s="21">
        <v>52913321</v>
      </c>
      <c r="J133" s="21">
        <v>55769019</v>
      </c>
      <c r="K133" s="21">
        <v>59238570</v>
      </c>
      <c r="L133" s="22">
        <v>64563321</v>
      </c>
    </row>
    <row r="134" spans="2:12" ht="20.100000000000001" customHeight="1" x14ac:dyDescent="0.2">
      <c r="B134" s="23" t="s">
        <v>117</v>
      </c>
      <c r="C134" s="21">
        <v>176039099</v>
      </c>
      <c r="D134" s="21">
        <v>157143061</v>
      </c>
      <c r="E134" s="21">
        <v>164060532</v>
      </c>
      <c r="F134" s="21">
        <v>177508330</v>
      </c>
      <c r="G134" s="21">
        <v>181108735</v>
      </c>
      <c r="H134" s="21">
        <v>191286668</v>
      </c>
      <c r="I134" s="21">
        <v>193150327</v>
      </c>
      <c r="J134" s="21">
        <v>200289549</v>
      </c>
      <c r="K134" s="21">
        <v>220539044</v>
      </c>
      <c r="L134" s="22">
        <v>231181574</v>
      </c>
    </row>
    <row r="135" spans="2:12" ht="20.100000000000001" customHeight="1" x14ac:dyDescent="0.2">
      <c r="B135" s="23" t="s">
        <v>118</v>
      </c>
      <c r="C135" s="21">
        <v>289179833</v>
      </c>
      <c r="D135" s="21">
        <v>304145786</v>
      </c>
      <c r="E135" s="21">
        <v>330078580</v>
      </c>
      <c r="F135" s="21">
        <v>360416263</v>
      </c>
      <c r="G135" s="21">
        <v>428545472</v>
      </c>
      <c r="H135" s="21">
        <v>436153191</v>
      </c>
      <c r="I135" s="21">
        <v>431870387</v>
      </c>
      <c r="J135" s="21">
        <v>500204248</v>
      </c>
      <c r="K135" s="21">
        <v>698388148</v>
      </c>
      <c r="L135" s="22">
        <v>786361370</v>
      </c>
    </row>
    <row r="136" spans="2:12" ht="20.100000000000001" customHeight="1" x14ac:dyDescent="0.2">
      <c r="B136" s="18" t="s">
        <v>119</v>
      </c>
      <c r="C136" s="19">
        <v>3851233282</v>
      </c>
      <c r="D136" s="19">
        <v>3764664212</v>
      </c>
      <c r="E136" s="19">
        <v>2090941217</v>
      </c>
      <c r="F136" s="19">
        <v>2859085072</v>
      </c>
      <c r="G136" s="19">
        <v>2626707911</v>
      </c>
      <c r="H136" s="19">
        <f>SUM(H137:H154)</f>
        <v>2291180931</v>
      </c>
      <c r="I136" s="19">
        <f>SUM(I137:I154)</f>
        <v>1991975780</v>
      </c>
      <c r="J136" s="19">
        <f>SUM(J137:J154)</f>
        <v>2366760136</v>
      </c>
      <c r="K136" s="19">
        <f>SUM(K137:K154)</f>
        <v>2339107179</v>
      </c>
      <c r="L136" s="19">
        <f>SUM(L137:L154)</f>
        <v>2226735855</v>
      </c>
    </row>
    <row r="137" spans="2:12" ht="20.100000000000001" customHeight="1" x14ac:dyDescent="0.2">
      <c r="B137" s="23" t="s">
        <v>120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66824684</v>
      </c>
      <c r="I137" s="21">
        <v>49053600</v>
      </c>
      <c r="J137" s="21">
        <v>50503400</v>
      </c>
      <c r="K137" s="21">
        <v>58387884</v>
      </c>
      <c r="L137" s="22">
        <v>56169144</v>
      </c>
    </row>
    <row r="138" spans="2:12" ht="20.100000000000001" customHeight="1" x14ac:dyDescent="0.2">
      <c r="B138" s="23" t="s">
        <v>121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2">
        <v>0</v>
      </c>
    </row>
    <row r="139" spans="2:12" ht="20.100000000000001" customHeight="1" x14ac:dyDescent="0.2">
      <c r="B139" s="23" t="s">
        <v>122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18312875</v>
      </c>
      <c r="I139" s="21">
        <v>0</v>
      </c>
      <c r="J139" s="21">
        <v>0</v>
      </c>
      <c r="K139" s="21">
        <v>0</v>
      </c>
      <c r="L139" s="22">
        <v>0</v>
      </c>
    </row>
    <row r="140" spans="2:12" ht="20.100000000000001" customHeight="1" x14ac:dyDescent="0.2">
      <c r="B140" s="23" t="s">
        <v>123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2">
        <v>0</v>
      </c>
    </row>
    <row r="141" spans="2:12" ht="20.100000000000001" customHeight="1" x14ac:dyDescent="0.2">
      <c r="B141" s="23" t="s">
        <v>124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2">
        <v>0</v>
      </c>
    </row>
    <row r="142" spans="2:12" ht="20.100000000000001" customHeight="1" x14ac:dyDescent="0.2">
      <c r="B142" s="23" t="s">
        <v>125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1299578214</v>
      </c>
      <c r="I142" s="21">
        <v>1276876270</v>
      </c>
      <c r="J142" s="21">
        <v>1524960160</v>
      </c>
      <c r="K142" s="21">
        <v>1406319180</v>
      </c>
      <c r="L142" s="22">
        <v>1352879051</v>
      </c>
    </row>
    <row r="143" spans="2:12" ht="20.100000000000001" customHeight="1" x14ac:dyDescent="0.2">
      <c r="B143" s="23" t="s">
        <v>126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716167079</v>
      </c>
      <c r="I143" s="21">
        <v>468040195</v>
      </c>
      <c r="J143" s="21">
        <v>539614391</v>
      </c>
      <c r="K143" s="21">
        <v>741141710</v>
      </c>
      <c r="L143" s="22">
        <v>712978325</v>
      </c>
    </row>
    <row r="144" spans="2:12" ht="20.100000000000001" customHeight="1" x14ac:dyDescent="0.2">
      <c r="B144" s="23" t="s">
        <v>127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60666036</v>
      </c>
      <c r="K144" s="21">
        <v>0</v>
      </c>
      <c r="L144" s="22">
        <v>0</v>
      </c>
    </row>
    <row r="145" spans="2:12" ht="20.100000000000001" customHeight="1" x14ac:dyDescent="0.2">
      <c r="B145" s="23" t="s">
        <v>128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20714508</v>
      </c>
      <c r="I145" s="21">
        <v>0</v>
      </c>
      <c r="J145" s="21">
        <v>7912589</v>
      </c>
      <c r="K145" s="21">
        <v>0</v>
      </c>
      <c r="L145" s="22">
        <v>2824344</v>
      </c>
    </row>
    <row r="146" spans="2:12" ht="20.100000000000001" customHeight="1" x14ac:dyDescent="0.2">
      <c r="B146" s="23" t="s">
        <v>129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89144561</v>
      </c>
      <c r="I146" s="21">
        <v>102773671</v>
      </c>
      <c r="J146" s="21">
        <v>115458887</v>
      </c>
      <c r="K146" s="21">
        <v>85452268</v>
      </c>
      <c r="L146" s="22">
        <v>82205082</v>
      </c>
    </row>
    <row r="147" spans="2:12" ht="20.100000000000001" customHeight="1" x14ac:dyDescent="0.2">
      <c r="B147" s="23" t="s">
        <v>130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27518280</v>
      </c>
      <c r="J147" s="21">
        <v>0</v>
      </c>
      <c r="K147" s="21">
        <v>0</v>
      </c>
      <c r="L147" s="22">
        <v>0</v>
      </c>
    </row>
    <row r="148" spans="2:12" ht="20.100000000000001" customHeight="1" x14ac:dyDescent="0.2">
      <c r="B148" s="23" t="s">
        <v>131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10244370</v>
      </c>
      <c r="L148" s="22">
        <v>0</v>
      </c>
    </row>
    <row r="149" spans="2:12" ht="20.100000000000001" customHeight="1" x14ac:dyDescent="0.2">
      <c r="B149" s="23" t="s">
        <v>132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2">
        <v>0</v>
      </c>
    </row>
    <row r="150" spans="2:12" ht="20.100000000000001" customHeight="1" x14ac:dyDescent="0.2">
      <c r="B150" s="23" t="s">
        <v>133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60719733</v>
      </c>
      <c r="I150" s="21">
        <v>1000000</v>
      </c>
      <c r="J150" s="21">
        <v>0</v>
      </c>
      <c r="K150" s="21">
        <v>17068611</v>
      </c>
      <c r="L150" s="22">
        <v>5718433</v>
      </c>
    </row>
    <row r="151" spans="2:12" ht="20.100000000000001" customHeight="1" x14ac:dyDescent="0.2">
      <c r="B151" s="23" t="s">
        <v>134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13505673</v>
      </c>
      <c r="K151" s="21">
        <v>0</v>
      </c>
      <c r="L151" s="22">
        <v>0</v>
      </c>
    </row>
    <row r="152" spans="2:12" ht="20.100000000000001" customHeight="1" x14ac:dyDescent="0.2">
      <c r="B152" s="23" t="s">
        <v>135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2">
        <v>0</v>
      </c>
    </row>
    <row r="153" spans="2:12" ht="20.100000000000001" customHeight="1" x14ac:dyDescent="0.2">
      <c r="B153" s="23" t="s">
        <v>136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11547204</v>
      </c>
      <c r="I153" s="21">
        <v>15000000</v>
      </c>
      <c r="J153" s="21">
        <v>20018838</v>
      </c>
      <c r="K153" s="21">
        <v>18864364</v>
      </c>
      <c r="L153" s="22">
        <v>12516566</v>
      </c>
    </row>
    <row r="154" spans="2:12" ht="20.100000000000001" customHeight="1" x14ac:dyDescent="0.2">
      <c r="B154" s="23" t="s">
        <v>137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8172073</v>
      </c>
      <c r="I154" s="21">
        <v>51713764</v>
      </c>
      <c r="J154" s="21">
        <v>34120162</v>
      </c>
      <c r="K154" s="21">
        <v>1628792</v>
      </c>
      <c r="L154" s="22">
        <v>1444910</v>
      </c>
    </row>
    <row r="155" spans="2:12" ht="20.100000000000001" customHeight="1" x14ac:dyDescent="0.2">
      <c r="B155" s="18" t="s">
        <v>138</v>
      </c>
      <c r="C155" s="19">
        <f t="shared" ref="C155:J155" si="31">SUM(C156:C160)</f>
        <v>689455263</v>
      </c>
      <c r="D155" s="19">
        <f t="shared" si="31"/>
        <v>805538570</v>
      </c>
      <c r="E155" s="19">
        <f t="shared" si="31"/>
        <v>936556054</v>
      </c>
      <c r="F155" s="19">
        <f t="shared" si="31"/>
        <v>1240537578</v>
      </c>
      <c r="G155" s="19">
        <f t="shared" si="31"/>
        <v>1432814806</v>
      </c>
      <c r="H155" s="19">
        <f t="shared" si="31"/>
        <v>1890112400</v>
      </c>
      <c r="I155" s="19">
        <f t="shared" si="31"/>
        <v>1283222411</v>
      </c>
      <c r="J155" s="19">
        <f t="shared" si="31"/>
        <v>1381213542</v>
      </c>
      <c r="K155" s="19">
        <f>SUM(K156:K160)</f>
        <v>1408092138</v>
      </c>
      <c r="L155" s="19">
        <f>SUM(L156:L160)</f>
        <v>2020612748</v>
      </c>
    </row>
    <row r="156" spans="2:12" ht="20.100000000000001" customHeight="1" x14ac:dyDescent="0.2">
      <c r="B156" s="23" t="s">
        <v>139</v>
      </c>
      <c r="C156" s="21">
        <v>14862521</v>
      </c>
      <c r="D156" s="21">
        <v>11101271</v>
      </c>
      <c r="E156" s="21">
        <v>2859930</v>
      </c>
      <c r="F156" s="21">
        <v>1429965</v>
      </c>
      <c r="G156" s="21">
        <v>488620</v>
      </c>
      <c r="H156" s="21">
        <v>670185</v>
      </c>
      <c r="I156" s="21">
        <v>101747</v>
      </c>
      <c r="J156" s="21">
        <v>0</v>
      </c>
      <c r="K156" s="21">
        <v>72314</v>
      </c>
      <c r="L156" s="22">
        <v>157029</v>
      </c>
    </row>
    <row r="157" spans="2:12" ht="20.100000000000001" customHeight="1" x14ac:dyDescent="0.2">
      <c r="B157" s="23" t="s">
        <v>140</v>
      </c>
      <c r="C157" s="21">
        <v>48019154</v>
      </c>
      <c r="D157" s="21">
        <v>49397678</v>
      </c>
      <c r="E157" s="21">
        <v>50651996</v>
      </c>
      <c r="F157" s="21">
        <v>53849340</v>
      </c>
      <c r="G157" s="21">
        <v>56351642</v>
      </c>
      <c r="H157" s="21">
        <v>58577532</v>
      </c>
      <c r="I157" s="21">
        <v>60485409</v>
      </c>
      <c r="J157" s="21">
        <v>64087220</v>
      </c>
      <c r="K157" s="21">
        <v>69207788</v>
      </c>
      <c r="L157" s="22">
        <v>72709703</v>
      </c>
    </row>
    <row r="158" spans="2:12" ht="20.100000000000001" customHeight="1" x14ac:dyDescent="0.2">
      <c r="B158" s="23" t="s">
        <v>141</v>
      </c>
      <c r="C158" s="21">
        <v>170081295</v>
      </c>
      <c r="D158" s="21">
        <v>174503409</v>
      </c>
      <c r="E158" s="21">
        <v>197573147</v>
      </c>
      <c r="F158" s="21">
        <v>224415123</v>
      </c>
      <c r="G158" s="21">
        <v>239433121</v>
      </c>
      <c r="H158" s="21">
        <v>239327706</v>
      </c>
      <c r="I158" s="21">
        <v>164201124</v>
      </c>
      <c r="J158" s="21">
        <v>260470078</v>
      </c>
      <c r="K158" s="21">
        <v>298026769</v>
      </c>
      <c r="L158" s="22">
        <v>386040610</v>
      </c>
    </row>
    <row r="159" spans="2:12" ht="20.100000000000001" customHeight="1" x14ac:dyDescent="0.2">
      <c r="B159" s="23" t="s">
        <v>142</v>
      </c>
      <c r="C159" s="21">
        <v>65408968</v>
      </c>
      <c r="D159" s="21">
        <v>67936844</v>
      </c>
      <c r="E159" s="21">
        <v>59675641</v>
      </c>
      <c r="F159" s="21">
        <v>62742548</v>
      </c>
      <c r="G159" s="21">
        <v>72902720</v>
      </c>
      <c r="H159" s="21">
        <v>37822964</v>
      </c>
      <c r="I159" s="21">
        <v>33182703</v>
      </c>
      <c r="J159" s="21">
        <v>28942710</v>
      </c>
      <c r="K159" s="21">
        <v>24669287</v>
      </c>
      <c r="L159" s="22">
        <v>19368500</v>
      </c>
    </row>
    <row r="160" spans="2:12" ht="20.100000000000001" customHeight="1" x14ac:dyDescent="0.2">
      <c r="B160" s="46" t="s">
        <v>143</v>
      </c>
      <c r="C160" s="44">
        <v>391083325</v>
      </c>
      <c r="D160" s="44">
        <v>502599368</v>
      </c>
      <c r="E160" s="44">
        <v>625795340</v>
      </c>
      <c r="F160" s="44">
        <v>898100602</v>
      </c>
      <c r="G160" s="44">
        <v>1063638703</v>
      </c>
      <c r="H160" s="44">
        <f>SUM(H161:H175)</f>
        <v>1553714013</v>
      </c>
      <c r="I160" s="44">
        <f t="shared" ref="I160:J160" si="32">SUM(I161:I175)</f>
        <v>1025251428</v>
      </c>
      <c r="J160" s="44">
        <f t="shared" si="32"/>
        <v>1027713534</v>
      </c>
      <c r="K160" s="44">
        <f>SUM(K161:K175)</f>
        <v>1016115980</v>
      </c>
      <c r="L160" s="44">
        <f>SUM(L161:L176)</f>
        <v>1542336906</v>
      </c>
    </row>
    <row r="161" spans="2:12" ht="20.100000000000001" customHeight="1" x14ac:dyDescent="0.2">
      <c r="B161" s="23" t="s">
        <v>144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102628528</v>
      </c>
      <c r="I161" s="21">
        <v>49188203</v>
      </c>
      <c r="J161" s="21">
        <v>103514411</v>
      </c>
      <c r="K161" s="21">
        <v>124509434</v>
      </c>
      <c r="L161" s="22">
        <v>149706757</v>
      </c>
    </row>
    <row r="162" spans="2:12" ht="20.100000000000001" customHeight="1" x14ac:dyDescent="0.2">
      <c r="B162" s="23" t="s">
        <v>145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1706154</v>
      </c>
      <c r="I162" s="21">
        <v>12202440</v>
      </c>
      <c r="J162" s="21">
        <v>15847086</v>
      </c>
      <c r="K162" s="21">
        <v>15557676</v>
      </c>
      <c r="L162" s="22">
        <v>44214331</v>
      </c>
    </row>
    <row r="163" spans="2:12" ht="20.100000000000001" customHeight="1" x14ac:dyDescent="0.2">
      <c r="B163" s="23" t="s">
        <v>146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9263</v>
      </c>
      <c r="J163" s="21">
        <v>21037</v>
      </c>
      <c r="K163" s="21">
        <v>1886</v>
      </c>
      <c r="L163" s="22">
        <v>0</v>
      </c>
    </row>
    <row r="164" spans="2:12" ht="20.100000000000001" customHeight="1" x14ac:dyDescent="0.2">
      <c r="B164" s="23" t="s">
        <v>147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1010853116</v>
      </c>
      <c r="I164" s="21">
        <v>409364145</v>
      </c>
      <c r="J164" s="21">
        <v>427503239</v>
      </c>
      <c r="K164" s="21">
        <v>451794647</v>
      </c>
      <c r="L164" s="22">
        <v>463035082</v>
      </c>
    </row>
    <row r="165" spans="2:12" ht="20.100000000000001" customHeight="1" x14ac:dyDescent="0.2">
      <c r="B165" s="23" t="s">
        <v>148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6195315</v>
      </c>
      <c r="I165" s="21">
        <v>1804601</v>
      </c>
      <c r="J165" s="21">
        <v>3985668</v>
      </c>
      <c r="K165" s="21">
        <v>1192068</v>
      </c>
      <c r="L165" s="22">
        <v>1108360</v>
      </c>
    </row>
    <row r="166" spans="2:12" ht="20.100000000000001" customHeight="1" x14ac:dyDescent="0.2">
      <c r="B166" s="23" t="s">
        <v>149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5087805</v>
      </c>
      <c r="I166" s="21">
        <v>14556376</v>
      </c>
      <c r="J166" s="21">
        <v>3345639</v>
      </c>
      <c r="K166" s="21">
        <v>2023030</v>
      </c>
      <c r="L166" s="22">
        <v>4106238</v>
      </c>
    </row>
    <row r="167" spans="2:12" ht="20.100000000000001" customHeight="1" x14ac:dyDescent="0.2">
      <c r="B167" s="23" t="s">
        <v>150</v>
      </c>
      <c r="C167" s="21">
        <v>0</v>
      </c>
      <c r="D167" s="21">
        <v>0</v>
      </c>
      <c r="E167" s="21">
        <v>0</v>
      </c>
      <c r="F167" s="21">
        <v>0</v>
      </c>
      <c r="G167" s="21">
        <v>0</v>
      </c>
      <c r="H167" s="21">
        <v>28120386</v>
      </c>
      <c r="I167" s="21">
        <v>0</v>
      </c>
      <c r="J167" s="21">
        <v>0</v>
      </c>
      <c r="K167" s="21">
        <v>0</v>
      </c>
      <c r="L167" s="22">
        <v>0</v>
      </c>
    </row>
    <row r="168" spans="2:12" ht="20.100000000000001" customHeight="1" x14ac:dyDescent="0.2">
      <c r="B168" s="23" t="s">
        <v>151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5125539</v>
      </c>
      <c r="I168" s="21">
        <v>29241</v>
      </c>
      <c r="J168" s="21">
        <v>15775</v>
      </c>
      <c r="K168" s="21">
        <v>11926</v>
      </c>
      <c r="L168" s="22">
        <v>16296</v>
      </c>
    </row>
    <row r="169" spans="2:12" ht="20.100000000000001" customHeight="1" x14ac:dyDescent="0.2">
      <c r="B169" s="23" t="s">
        <v>152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89938968</v>
      </c>
      <c r="I169" s="21">
        <v>140555494</v>
      </c>
      <c r="J169" s="21">
        <v>15422414</v>
      </c>
      <c r="K169" s="21">
        <v>17152917</v>
      </c>
      <c r="L169" s="22">
        <v>26212287</v>
      </c>
    </row>
    <row r="170" spans="2:12" ht="20.100000000000001" customHeight="1" x14ac:dyDescent="0.2">
      <c r="B170" s="23" t="s">
        <v>153</v>
      </c>
      <c r="C170" s="21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197771696</v>
      </c>
      <c r="I170" s="21">
        <v>329720216</v>
      </c>
      <c r="J170" s="21">
        <v>314755636</v>
      </c>
      <c r="K170" s="21">
        <v>129377063</v>
      </c>
      <c r="L170" s="22">
        <v>192768270</v>
      </c>
    </row>
    <row r="171" spans="2:12" ht="20.100000000000001" customHeight="1" x14ac:dyDescent="0.2">
      <c r="B171" s="23" t="s">
        <v>154</v>
      </c>
      <c r="C171" s="21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90864596</v>
      </c>
      <c r="I171" s="21">
        <v>0</v>
      </c>
      <c r="J171" s="21">
        <v>0</v>
      </c>
      <c r="K171" s="21">
        <v>103334532</v>
      </c>
      <c r="L171" s="22">
        <v>302259977</v>
      </c>
    </row>
    <row r="172" spans="2:12" ht="20.100000000000001" customHeight="1" x14ac:dyDescent="0.2">
      <c r="B172" s="23" t="s">
        <v>155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14863008</v>
      </c>
      <c r="I172" s="21">
        <v>0</v>
      </c>
      <c r="J172" s="21">
        <v>0</v>
      </c>
      <c r="K172" s="21">
        <v>0</v>
      </c>
      <c r="L172" s="22">
        <v>0</v>
      </c>
    </row>
    <row r="173" spans="2:12" ht="20.100000000000001" customHeight="1" x14ac:dyDescent="0.2">
      <c r="B173" s="23" t="s">
        <v>156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558902</v>
      </c>
      <c r="I173" s="21">
        <v>0</v>
      </c>
      <c r="J173" s="21">
        <v>0</v>
      </c>
      <c r="K173" s="21">
        <v>0</v>
      </c>
      <c r="L173" s="22">
        <v>0</v>
      </c>
    </row>
    <row r="174" spans="2:12" ht="20.100000000000001" customHeight="1" x14ac:dyDescent="0.2">
      <c r="B174" s="23" t="s">
        <v>157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67821449</v>
      </c>
      <c r="J174" s="21">
        <v>143302629</v>
      </c>
      <c r="K174" s="21">
        <v>121160801</v>
      </c>
      <c r="L174" s="22">
        <v>268558802</v>
      </c>
    </row>
    <row r="175" spans="2:12" ht="20.100000000000001" customHeight="1" x14ac:dyDescent="0.2">
      <c r="B175" s="23" t="s">
        <v>158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50000000</v>
      </c>
      <c r="L175" s="22">
        <v>50000000</v>
      </c>
    </row>
    <row r="176" spans="2:12" ht="20.100000000000001" customHeight="1" x14ac:dyDescent="0.2">
      <c r="B176" s="23" t="s">
        <v>159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2">
        <v>40350506</v>
      </c>
    </row>
    <row r="177" spans="2:12" ht="20.100000000000001" customHeight="1" x14ac:dyDescent="0.2">
      <c r="B177" s="18" t="s">
        <v>160</v>
      </c>
      <c r="C177" s="19">
        <v>0</v>
      </c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/>
      <c r="K177" s="19"/>
      <c r="L177" s="25"/>
    </row>
    <row r="178" spans="2:12" ht="20.100000000000001" customHeight="1" x14ac:dyDescent="0.2">
      <c r="B178" s="26"/>
      <c r="C178" s="27"/>
      <c r="D178" s="27"/>
      <c r="E178" s="27"/>
      <c r="F178" s="27"/>
      <c r="G178" s="27"/>
      <c r="H178" s="27"/>
      <c r="I178" s="27"/>
      <c r="J178" s="27"/>
      <c r="K178" s="27"/>
      <c r="L178" s="28"/>
    </row>
    <row r="179" spans="2:12" ht="31.5" customHeight="1" x14ac:dyDescent="0.2">
      <c r="B179" s="29" t="s">
        <v>161</v>
      </c>
      <c r="C179" s="30">
        <f t="shared" ref="C179:J179" si="33">SUM(C180:C186)</f>
        <v>0</v>
      </c>
      <c r="D179" s="30">
        <f t="shared" si="33"/>
        <v>0</v>
      </c>
      <c r="E179" s="30">
        <f t="shared" si="33"/>
        <v>0</v>
      </c>
      <c r="F179" s="30">
        <f t="shared" si="33"/>
        <v>0</v>
      </c>
      <c r="G179" s="30">
        <f t="shared" si="33"/>
        <v>0</v>
      </c>
      <c r="H179" s="30">
        <f t="shared" si="33"/>
        <v>0</v>
      </c>
      <c r="I179" s="30">
        <f t="shared" si="33"/>
        <v>0</v>
      </c>
      <c r="J179" s="30">
        <f t="shared" si="33"/>
        <v>0</v>
      </c>
      <c r="K179" s="30">
        <f>SUM(K180:K186)</f>
        <v>0</v>
      </c>
      <c r="L179" s="30">
        <f>SUM(L180:L186)</f>
        <v>0</v>
      </c>
    </row>
    <row r="180" spans="2:12" ht="20.100000000000001" customHeight="1" x14ac:dyDescent="0.2">
      <c r="B180" s="18" t="s">
        <v>162</v>
      </c>
      <c r="C180" s="19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25">
        <v>0</v>
      </c>
    </row>
    <row r="181" spans="2:12" ht="20.100000000000001" customHeight="1" x14ac:dyDescent="0.2">
      <c r="B181" s="18" t="s">
        <v>163</v>
      </c>
      <c r="C181" s="19">
        <v>0</v>
      </c>
      <c r="D181" s="19">
        <v>0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25">
        <v>0</v>
      </c>
    </row>
    <row r="182" spans="2:12" ht="20.100000000000001" customHeight="1" x14ac:dyDescent="0.2">
      <c r="B182" s="18" t="s">
        <v>164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25">
        <v>0</v>
      </c>
    </row>
    <row r="183" spans="2:12" ht="20.100000000000001" customHeight="1" x14ac:dyDescent="0.2">
      <c r="B183" s="18" t="s">
        <v>165</v>
      </c>
      <c r="C183" s="19">
        <v>0</v>
      </c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25">
        <v>0</v>
      </c>
    </row>
    <row r="184" spans="2:12" ht="20.100000000000001" customHeight="1" x14ac:dyDescent="0.2">
      <c r="B184" s="18" t="s">
        <v>166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25">
        <v>0</v>
      </c>
    </row>
    <row r="185" spans="2:12" ht="20.100000000000001" customHeight="1" x14ac:dyDescent="0.2">
      <c r="B185" s="18" t="s">
        <v>167</v>
      </c>
      <c r="C185" s="19">
        <v>0</v>
      </c>
      <c r="D185" s="19"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25">
        <v>0</v>
      </c>
    </row>
    <row r="186" spans="2:12" ht="20.100000000000001" customHeight="1" x14ac:dyDescent="0.2">
      <c r="B186" s="18" t="s">
        <v>168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25">
        <v>0</v>
      </c>
    </row>
    <row r="187" spans="2:12" ht="20.100000000000001" customHeight="1" x14ac:dyDescent="0.2">
      <c r="B187" s="26"/>
      <c r="C187" s="27"/>
      <c r="D187" s="27"/>
      <c r="E187" s="27"/>
      <c r="F187" s="27"/>
      <c r="G187" s="27"/>
      <c r="H187" s="27"/>
      <c r="I187" s="27"/>
      <c r="J187" s="27"/>
      <c r="K187" s="27"/>
      <c r="L187" s="28"/>
    </row>
    <row r="188" spans="2:12" ht="20.100000000000001" customHeight="1" x14ac:dyDescent="0.2">
      <c r="B188" s="29" t="s">
        <v>169</v>
      </c>
      <c r="C188" s="30">
        <f t="shared" ref="C188:J188" si="34">SUM(C189:C191)</f>
        <v>14727991143</v>
      </c>
      <c r="D188" s="30">
        <f t="shared" si="34"/>
        <v>0</v>
      </c>
      <c r="E188" s="30">
        <f t="shared" si="34"/>
        <v>0</v>
      </c>
      <c r="F188" s="30">
        <f t="shared" si="34"/>
        <v>0</v>
      </c>
      <c r="G188" s="30">
        <f t="shared" si="34"/>
        <v>0</v>
      </c>
      <c r="H188" s="30">
        <f t="shared" si="34"/>
        <v>0</v>
      </c>
      <c r="I188" s="30">
        <f t="shared" si="34"/>
        <v>0</v>
      </c>
      <c r="J188" s="30">
        <f t="shared" si="34"/>
        <v>0</v>
      </c>
      <c r="K188" s="30">
        <f>SUM(K189:K191)</f>
        <v>262861190</v>
      </c>
      <c r="L188" s="30">
        <f>SUM(L189:L191)</f>
        <v>0</v>
      </c>
    </row>
    <row r="189" spans="2:12" ht="20.100000000000001" customHeight="1" x14ac:dyDescent="0.2">
      <c r="B189" s="18" t="s">
        <v>170</v>
      </c>
      <c r="C189" s="19">
        <v>0</v>
      </c>
      <c r="D189" s="19">
        <v>0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25">
        <v>0</v>
      </c>
    </row>
    <row r="190" spans="2:12" ht="20.100000000000001" customHeight="1" x14ac:dyDescent="0.2">
      <c r="B190" s="18" t="s">
        <v>171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25">
        <v>0</v>
      </c>
    </row>
    <row r="191" spans="2:12" ht="20.100000000000001" customHeight="1" x14ac:dyDescent="0.2">
      <c r="B191" s="18" t="s">
        <v>172</v>
      </c>
      <c r="C191" s="19">
        <f>C192</f>
        <v>14727991143</v>
      </c>
      <c r="D191" s="19">
        <f>D192</f>
        <v>0</v>
      </c>
      <c r="E191" s="19">
        <f t="shared" ref="E191:J191" si="35">E192</f>
        <v>0</v>
      </c>
      <c r="F191" s="19">
        <f t="shared" si="35"/>
        <v>0</v>
      </c>
      <c r="G191" s="19">
        <f t="shared" si="35"/>
        <v>0</v>
      </c>
      <c r="H191" s="19">
        <f t="shared" si="35"/>
        <v>0</v>
      </c>
      <c r="I191" s="19">
        <f t="shared" si="35"/>
        <v>0</v>
      </c>
      <c r="J191" s="19">
        <f t="shared" si="35"/>
        <v>0</v>
      </c>
      <c r="K191" s="19">
        <f>K192</f>
        <v>262861190</v>
      </c>
      <c r="L191" s="25">
        <v>0</v>
      </c>
    </row>
    <row r="192" spans="2:12" ht="20.100000000000001" customHeight="1" x14ac:dyDescent="0.2">
      <c r="B192" s="23" t="s">
        <v>173</v>
      </c>
      <c r="C192" s="21">
        <v>14727991143</v>
      </c>
      <c r="D192" s="21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262861190</v>
      </c>
      <c r="L192" s="48">
        <v>0</v>
      </c>
    </row>
    <row r="193" spans="2:12" ht="20.100000000000001" customHeight="1" thickBot="1" x14ac:dyDescent="0.25">
      <c r="B193" s="26"/>
      <c r="C193" s="27"/>
      <c r="D193" s="27"/>
      <c r="E193" s="27"/>
      <c r="F193" s="27"/>
      <c r="G193" s="27"/>
      <c r="H193" s="27"/>
      <c r="I193" s="27"/>
      <c r="J193" s="27"/>
      <c r="K193" s="27"/>
      <c r="L193" s="28"/>
    </row>
    <row r="194" spans="2:12" ht="24.95" customHeight="1" x14ac:dyDescent="0.2">
      <c r="B194" s="49" t="s">
        <v>174</v>
      </c>
      <c r="C194" s="50">
        <f t="shared" ref="C194:J194" si="36">SUM(C11,C36,C43,C47,C77,C84,C96,C108,C179,C188)</f>
        <v>37963419844</v>
      </c>
      <c r="D194" s="50">
        <f t="shared" si="36"/>
        <v>24485736208</v>
      </c>
      <c r="E194" s="50">
        <f t="shared" si="36"/>
        <v>26416504961</v>
      </c>
      <c r="F194" s="50">
        <f t="shared" si="36"/>
        <v>28415664155</v>
      </c>
      <c r="G194" s="50">
        <f t="shared" si="36"/>
        <v>34579389104</v>
      </c>
      <c r="H194" s="50">
        <f t="shared" si="36"/>
        <v>35193042005</v>
      </c>
      <c r="I194" s="50">
        <f t="shared" si="36"/>
        <v>33860864890</v>
      </c>
      <c r="J194" s="50">
        <f t="shared" si="36"/>
        <v>34611211821</v>
      </c>
      <c r="K194" s="50">
        <f>SUM(K11,K36,K43,K47,K77,K84,K96,K108,K179,K188)</f>
        <v>41816634214</v>
      </c>
      <c r="L194" s="50">
        <f>SUM(L11,L36,L43,L47,L77,L84,L96,L108,L179,L188)</f>
        <v>47352603524</v>
      </c>
    </row>
    <row r="196" spans="2:12" ht="20.100000000000001" customHeight="1" x14ac:dyDescent="0.2">
      <c r="C196" s="51">
        <v>37963419844</v>
      </c>
      <c r="D196" s="51">
        <v>24485736208</v>
      </c>
      <c r="E196" s="51">
        <v>26416504961</v>
      </c>
      <c r="F196" s="51">
        <v>28415664155</v>
      </c>
      <c r="G196" s="51">
        <v>34579389104</v>
      </c>
      <c r="H196" s="51">
        <v>35193042005</v>
      </c>
      <c r="I196" s="51">
        <v>33860864890</v>
      </c>
      <c r="J196" s="2">
        <v>34611211821</v>
      </c>
    </row>
    <row r="197" spans="2:12" ht="20.100000000000001" customHeight="1" x14ac:dyDescent="0.2">
      <c r="C197" s="51">
        <f>C194-C196</f>
        <v>0</v>
      </c>
      <c r="D197" s="51">
        <f t="shared" ref="D197:J197" si="37">D194-D196</f>
        <v>0</v>
      </c>
      <c r="E197" s="51">
        <f t="shared" si="37"/>
        <v>0</v>
      </c>
      <c r="F197" s="51">
        <f t="shared" si="37"/>
        <v>0</v>
      </c>
      <c r="G197" s="51">
        <f t="shared" si="37"/>
        <v>0</v>
      </c>
      <c r="H197" s="51">
        <f t="shared" si="37"/>
        <v>0</v>
      </c>
      <c r="I197" s="51">
        <f t="shared" si="37"/>
        <v>0</v>
      </c>
      <c r="J197" s="51">
        <f t="shared" si="37"/>
        <v>0</v>
      </c>
      <c r="K197" s="51"/>
      <c r="L197" s="51"/>
    </row>
    <row r="198" spans="2:12" ht="39" customHeight="1" x14ac:dyDescent="0.2"/>
  </sheetData>
  <mergeCells count="2">
    <mergeCell ref="B2:B3"/>
    <mergeCell ref="C2:L2"/>
  </mergeCell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COMPARATIVOS TOTALES</vt:lpstr>
      <vt:lpstr>COMPARATIVOS LI 2015-2024</vt:lpstr>
      <vt:lpstr>'COMPARATIVOS LI 2015-2024'!Área_de_impresión</vt:lpstr>
      <vt:lpstr>'COMPARATIVOS TOTALES'!Área_de_impresión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HP</cp:lastModifiedBy>
  <dcterms:created xsi:type="dcterms:W3CDTF">2024-06-24T22:00:11Z</dcterms:created>
  <dcterms:modified xsi:type="dcterms:W3CDTF">2025-09-12T17:48:00Z</dcterms:modified>
</cp:coreProperties>
</file>