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FIPLAN\Documents\Documentos\01 Ingresos del estado\Informe del conac\LGCG\2024\Publicación Portal Web\"/>
    </mc:Choice>
  </mc:AlternateContent>
  <xr:revisionPtr revIDLastSave="0" documentId="13_ncr:1_{3A3502B1-27A5-4938-BA5C-44A0E7B5C431}" xr6:coauthVersionLast="47" xr6:coauthVersionMax="47" xr10:uidLastSave="{00000000-0000-0000-0000-000000000000}"/>
  <bookViews>
    <workbookView xWindow="-120" yWindow="-120" windowWidth="29040" windowHeight="15720" xr2:uid="{5DA3A20A-7707-4BE1-9097-31C296F272F3}"/>
  </bookViews>
  <sheets>
    <sheet name="M-DIC" sheetId="1" r:id="rId1"/>
  </sheets>
  <definedNames>
    <definedName name="_xlnm._FilterDatabase" localSheetId="0" hidden="1">'M-DIC'!#REF!</definedName>
    <definedName name="AllottedFunds" localSheetId="0">#REF!</definedName>
    <definedName name="AllottedFunds">#REF!</definedName>
    <definedName name="_xlnm.Print_Area" localSheetId="0">'M-DIC'!$B$1:$H$209</definedName>
    <definedName name="as" localSheetId="0">#REF!</definedName>
    <definedName name="as">#REF!</definedName>
    <definedName name="das" localSheetId="0">#REF!</definedName>
    <definedName name="das">#REF!</definedName>
    <definedName name="ESTADO_ANALÍTICO_DE_INGRESOS__3T_2021" localSheetId="0">#REF!</definedName>
    <definedName name="ESTADO_ANALÍTICO_DE_INGRESOS__3T_2021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 localSheetId="0">#REF!</definedName>
    <definedName name="q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'M-DIC'!$1:$6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3" i="1" l="1"/>
  <c r="G202" i="1"/>
  <c r="H202" i="1" s="1"/>
  <c r="F202" i="1"/>
  <c r="H200" i="1"/>
  <c r="H199" i="1"/>
  <c r="H197" i="1"/>
  <c r="G197" i="1"/>
  <c r="F197" i="1"/>
  <c r="E197" i="1"/>
  <c r="D197" i="1"/>
  <c r="D194" i="1"/>
  <c r="E192" i="1"/>
  <c r="D192" i="1"/>
  <c r="G191" i="1"/>
  <c r="F191" i="1"/>
  <c r="E191" i="1"/>
  <c r="D191" i="1"/>
  <c r="C191" i="1"/>
  <c r="H182" i="1"/>
  <c r="H181" i="1" s="1"/>
  <c r="H178" i="1" s="1"/>
  <c r="G181" i="1"/>
  <c r="G178" i="1" s="1"/>
  <c r="G204" i="1" s="1"/>
  <c r="H204" i="1" s="1"/>
  <c r="H203" i="1" s="1"/>
  <c r="C181" i="1"/>
  <c r="C178" i="1" s="1"/>
  <c r="C204" i="1" s="1"/>
  <c r="C203" i="1" s="1"/>
  <c r="D181" i="1"/>
  <c r="D178" i="1"/>
  <c r="D204" i="1" s="1"/>
  <c r="H169" i="1"/>
  <c r="G169" i="1"/>
  <c r="F169" i="1"/>
  <c r="E169" i="1"/>
  <c r="D169" i="1"/>
  <c r="C169" i="1"/>
  <c r="C197" i="1" s="1"/>
  <c r="F166" i="1"/>
  <c r="E166" i="1"/>
  <c r="H165" i="1"/>
  <c r="F165" i="1"/>
  <c r="E165" i="1"/>
  <c r="H164" i="1"/>
  <c r="E164" i="1"/>
  <c r="H163" i="1"/>
  <c r="F163" i="1"/>
  <c r="E163" i="1"/>
  <c r="F162" i="1"/>
  <c r="E162" i="1"/>
  <c r="H161" i="1"/>
  <c r="F161" i="1"/>
  <c r="E161" i="1"/>
  <c r="H160" i="1"/>
  <c r="E160" i="1"/>
  <c r="F159" i="1"/>
  <c r="E159" i="1"/>
  <c r="F158" i="1"/>
  <c r="E158" i="1"/>
  <c r="H157" i="1"/>
  <c r="F157" i="1"/>
  <c r="E157" i="1"/>
  <c r="H156" i="1"/>
  <c r="E156" i="1"/>
  <c r="H155" i="1"/>
  <c r="E155" i="1"/>
  <c r="F154" i="1"/>
  <c r="E154" i="1"/>
  <c r="H153" i="1"/>
  <c r="F153" i="1"/>
  <c r="E153" i="1"/>
  <c r="H152" i="1"/>
  <c r="E152" i="1"/>
  <c r="H151" i="1"/>
  <c r="F151" i="1"/>
  <c r="E151" i="1"/>
  <c r="H150" i="1"/>
  <c r="F150" i="1"/>
  <c r="E150" i="1"/>
  <c r="H149" i="1"/>
  <c r="F149" i="1"/>
  <c r="E149" i="1"/>
  <c r="H148" i="1"/>
  <c r="E148" i="1"/>
  <c r="H147" i="1"/>
  <c r="D146" i="1"/>
  <c r="H145" i="1"/>
  <c r="F145" i="1"/>
  <c r="E145" i="1"/>
  <c r="F144" i="1"/>
  <c r="H143" i="1"/>
  <c r="E143" i="1"/>
  <c r="H142" i="1"/>
  <c r="F142" i="1"/>
  <c r="E142" i="1"/>
  <c r="H141" i="1"/>
  <c r="F141" i="1"/>
  <c r="E141" i="1"/>
  <c r="F140" i="1"/>
  <c r="H139" i="1"/>
  <c r="F139" i="1"/>
  <c r="E139" i="1"/>
  <c r="H138" i="1"/>
  <c r="F138" i="1"/>
  <c r="E138" i="1"/>
  <c r="H137" i="1"/>
  <c r="F137" i="1"/>
  <c r="E137" i="1"/>
  <c r="F136" i="1"/>
  <c r="H135" i="1"/>
  <c r="F135" i="1"/>
  <c r="E135" i="1"/>
  <c r="H134" i="1"/>
  <c r="F134" i="1"/>
  <c r="E134" i="1"/>
  <c r="H133" i="1"/>
  <c r="F133" i="1"/>
  <c r="E133" i="1"/>
  <c r="F132" i="1"/>
  <c r="G127" i="1"/>
  <c r="F131" i="1"/>
  <c r="C127" i="1"/>
  <c r="H130" i="1"/>
  <c r="F130" i="1"/>
  <c r="E130" i="1"/>
  <c r="H129" i="1"/>
  <c r="F129" i="1"/>
  <c r="E129" i="1"/>
  <c r="F128" i="1"/>
  <c r="D127" i="1"/>
  <c r="F126" i="1"/>
  <c r="H126" i="1"/>
  <c r="H125" i="1"/>
  <c r="F125" i="1"/>
  <c r="E125" i="1"/>
  <c r="H124" i="1"/>
  <c r="F124" i="1"/>
  <c r="E124" i="1"/>
  <c r="G122" i="1"/>
  <c r="F123" i="1"/>
  <c r="F122" i="1" s="1"/>
  <c r="C122" i="1"/>
  <c r="D122" i="1"/>
  <c r="H121" i="1"/>
  <c r="F121" i="1"/>
  <c r="E121" i="1"/>
  <c r="F120" i="1"/>
  <c r="C117" i="1"/>
  <c r="G117" i="1"/>
  <c r="F119" i="1"/>
  <c r="E119" i="1"/>
  <c r="H118" i="1"/>
  <c r="E118" i="1"/>
  <c r="D117" i="1"/>
  <c r="F116" i="1"/>
  <c r="E116" i="1"/>
  <c r="G113" i="1"/>
  <c r="F115" i="1"/>
  <c r="F113" i="1" s="1"/>
  <c r="E115" i="1"/>
  <c r="F114" i="1"/>
  <c r="H114" i="1"/>
  <c r="D113" i="1"/>
  <c r="C113" i="1"/>
  <c r="H112" i="1"/>
  <c r="E112" i="1"/>
  <c r="E111" i="1"/>
  <c r="H110" i="1"/>
  <c r="F110" i="1"/>
  <c r="E110" i="1"/>
  <c r="E109" i="1" s="1"/>
  <c r="D109" i="1"/>
  <c r="C109" i="1"/>
  <c r="D108" i="1"/>
  <c r="C108" i="1"/>
  <c r="F107" i="1"/>
  <c r="H107" i="1"/>
  <c r="H106" i="1"/>
  <c r="F106" i="1"/>
  <c r="E106" i="1"/>
  <c r="F105" i="1"/>
  <c r="E105" i="1"/>
  <c r="G100" i="1"/>
  <c r="F104" i="1"/>
  <c r="F100" i="1" s="1"/>
  <c r="E104" i="1"/>
  <c r="F103" i="1"/>
  <c r="H103" i="1"/>
  <c r="H102" i="1"/>
  <c r="F102" i="1"/>
  <c r="E102" i="1"/>
  <c r="H101" i="1"/>
  <c r="F101" i="1"/>
  <c r="E101" i="1"/>
  <c r="D100" i="1"/>
  <c r="H88" i="1"/>
  <c r="G88" i="1"/>
  <c r="G201" i="1" s="1"/>
  <c r="F88" i="1"/>
  <c r="F201" i="1" s="1"/>
  <c r="F198" i="1" s="1"/>
  <c r="E88" i="1"/>
  <c r="E201" i="1" s="1"/>
  <c r="E198" i="1" s="1"/>
  <c r="D88" i="1"/>
  <c r="D201" i="1" s="1"/>
  <c r="D198" i="1" s="1"/>
  <c r="C88" i="1"/>
  <c r="C201" i="1" s="1"/>
  <c r="C198" i="1" s="1"/>
  <c r="H85" i="1"/>
  <c r="H84" i="1" s="1"/>
  <c r="F85" i="1"/>
  <c r="F84" i="1" s="1"/>
  <c r="C84" i="1"/>
  <c r="G84" i="1"/>
  <c r="D84" i="1"/>
  <c r="H83" i="1"/>
  <c r="F83" i="1"/>
  <c r="E83" i="1"/>
  <c r="F82" i="1"/>
  <c r="G81" i="1"/>
  <c r="F81" i="1"/>
  <c r="D81" i="1"/>
  <c r="C81" i="1"/>
  <c r="H80" i="1"/>
  <c r="F80" i="1"/>
  <c r="E80" i="1"/>
  <c r="H79" i="1"/>
  <c r="F79" i="1"/>
  <c r="E79" i="1"/>
  <c r="H78" i="1"/>
  <c r="H77" i="1" s="1"/>
  <c r="F78" i="1"/>
  <c r="C77" i="1"/>
  <c r="G77" i="1"/>
  <c r="F77" i="1"/>
  <c r="D77" i="1"/>
  <c r="D76" i="1" s="1"/>
  <c r="D195" i="1" s="1"/>
  <c r="H72" i="1"/>
  <c r="F72" i="1"/>
  <c r="E72" i="1"/>
  <c r="F71" i="1"/>
  <c r="C70" i="1"/>
  <c r="C69" i="1" s="1"/>
  <c r="C194" i="1" s="1"/>
  <c r="G70" i="1"/>
  <c r="G69" i="1" s="1"/>
  <c r="G194" i="1" s="1"/>
  <c r="H194" i="1" s="1"/>
  <c r="F70" i="1"/>
  <c r="F69" i="1" s="1"/>
  <c r="F194" i="1" s="1"/>
  <c r="D70" i="1"/>
  <c r="D69" i="1"/>
  <c r="F66" i="1"/>
  <c r="G63" i="1"/>
  <c r="C63" i="1"/>
  <c r="H64" i="1"/>
  <c r="F64" i="1"/>
  <c r="E64" i="1"/>
  <c r="D63" i="1"/>
  <c r="F61" i="1"/>
  <c r="E61" i="1"/>
  <c r="H60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5" i="1"/>
  <c r="F55" i="1"/>
  <c r="E55" i="1"/>
  <c r="H54" i="1"/>
  <c r="F54" i="1"/>
  <c r="E54" i="1"/>
  <c r="F53" i="1"/>
  <c r="E53" i="1"/>
  <c r="H52" i="1"/>
  <c r="F52" i="1"/>
  <c r="E52" i="1"/>
  <c r="H51" i="1"/>
  <c r="F51" i="1"/>
  <c r="E51" i="1"/>
  <c r="H50" i="1"/>
  <c r="F50" i="1"/>
  <c r="E50" i="1"/>
  <c r="H49" i="1"/>
  <c r="F49" i="1"/>
  <c r="E49" i="1"/>
  <c r="F48" i="1"/>
  <c r="E48" i="1"/>
  <c r="H47" i="1"/>
  <c r="F47" i="1"/>
  <c r="E47" i="1"/>
  <c r="D46" i="1"/>
  <c r="D43" i="1"/>
  <c r="D193" i="1" s="1"/>
  <c r="H39" i="1"/>
  <c r="G39" i="1"/>
  <c r="G192" i="1" s="1"/>
  <c r="H192" i="1" s="1"/>
  <c r="F39" i="1"/>
  <c r="F192" i="1" s="1"/>
  <c r="E39" i="1"/>
  <c r="D39" i="1"/>
  <c r="C39" i="1"/>
  <c r="C192" i="1" s="1"/>
  <c r="H32" i="1"/>
  <c r="G32" i="1"/>
  <c r="F32" i="1"/>
  <c r="E32" i="1"/>
  <c r="D32" i="1"/>
  <c r="C32" i="1"/>
  <c r="F28" i="1"/>
  <c r="G25" i="1"/>
  <c r="F27" i="1"/>
  <c r="F25" i="1" s="1"/>
  <c r="C25" i="1"/>
  <c r="H26" i="1"/>
  <c r="F26" i="1"/>
  <c r="E26" i="1"/>
  <c r="D25" i="1"/>
  <c r="F24" i="1"/>
  <c r="E24" i="1"/>
  <c r="C23" i="1"/>
  <c r="G23" i="1"/>
  <c r="F23" i="1"/>
  <c r="E23" i="1"/>
  <c r="D23" i="1"/>
  <c r="H22" i="1"/>
  <c r="E22" i="1"/>
  <c r="H21" i="1"/>
  <c r="H20" i="1" s="1"/>
  <c r="F21" i="1"/>
  <c r="E21" i="1"/>
  <c r="G20" i="1"/>
  <c r="E20" i="1"/>
  <c r="D20" i="1"/>
  <c r="C20" i="1"/>
  <c r="H18" i="1"/>
  <c r="F18" i="1"/>
  <c r="E18" i="1"/>
  <c r="F17" i="1"/>
  <c r="H17" i="1"/>
  <c r="H16" i="1"/>
  <c r="F16" i="1"/>
  <c r="E16" i="1"/>
  <c r="G15" i="1"/>
  <c r="F15" i="1"/>
  <c r="D15" i="1"/>
  <c r="C15" i="1"/>
  <c r="H14" i="1"/>
  <c r="H13" i="1" s="1"/>
  <c r="E14" i="1"/>
  <c r="E13" i="1" s="1"/>
  <c r="D13" i="1"/>
  <c r="C13" i="1"/>
  <c r="F12" i="1"/>
  <c r="E12" i="1"/>
  <c r="H12" i="1"/>
  <c r="H11" i="1"/>
  <c r="C8" i="1"/>
  <c r="C7" i="1" s="1"/>
  <c r="H10" i="1"/>
  <c r="F10" i="1"/>
  <c r="E10" i="1"/>
  <c r="H9" i="1"/>
  <c r="F9" i="1"/>
  <c r="E9" i="1"/>
  <c r="D8" i="1"/>
  <c r="D7" i="1" s="1"/>
  <c r="C190" i="1" l="1"/>
  <c r="F127" i="1"/>
  <c r="H76" i="1"/>
  <c r="D190" i="1"/>
  <c r="F60" i="1"/>
  <c r="F46" i="1" s="1"/>
  <c r="F43" i="1" s="1"/>
  <c r="F193" i="1" s="1"/>
  <c r="F112" i="1"/>
  <c r="E140" i="1"/>
  <c r="H140" i="1"/>
  <c r="G146" i="1"/>
  <c r="E27" i="1"/>
  <c r="E25" i="1" s="1"/>
  <c r="H61" i="1"/>
  <c r="E120" i="1"/>
  <c r="E131" i="1"/>
  <c r="F147" i="1"/>
  <c r="H136" i="1"/>
  <c r="E136" i="1"/>
  <c r="E71" i="1"/>
  <c r="E70" i="1" s="1"/>
  <c r="E69" i="1" s="1"/>
  <c r="E194" i="1" s="1"/>
  <c r="H159" i="1"/>
  <c r="H120" i="1"/>
  <c r="H166" i="1"/>
  <c r="H27" i="1"/>
  <c r="H25" i="1" s="1"/>
  <c r="H71" i="1"/>
  <c r="H70" i="1" s="1"/>
  <c r="H69" i="1" s="1"/>
  <c r="H131" i="1"/>
  <c r="H154" i="1"/>
  <c r="H146" i="1" s="1"/>
  <c r="E46" i="1"/>
  <c r="F11" i="1"/>
  <c r="F8" i="1" s="1"/>
  <c r="F7" i="1" s="1"/>
  <c r="H63" i="1"/>
  <c r="H201" i="1"/>
  <c r="H198" i="1" s="1"/>
  <c r="G198" i="1"/>
  <c r="H115" i="1"/>
  <c r="H113" i="1" s="1"/>
  <c r="F143" i="1"/>
  <c r="F155" i="1"/>
  <c r="H191" i="1"/>
  <c r="H158" i="1"/>
  <c r="H8" i="1"/>
  <c r="H119" i="1"/>
  <c r="E82" i="1"/>
  <c r="E81" i="1" s="1"/>
  <c r="H82" i="1"/>
  <c r="H81" i="1" s="1"/>
  <c r="E132" i="1"/>
  <c r="H132" i="1"/>
  <c r="H104" i="1"/>
  <c r="H100" i="1" s="1"/>
  <c r="F109" i="1"/>
  <c r="E65" i="1"/>
  <c r="E63" i="1" s="1"/>
  <c r="D99" i="1"/>
  <c r="D196" i="1" s="1"/>
  <c r="H109" i="1"/>
  <c r="F65" i="1"/>
  <c r="F63" i="1" s="1"/>
  <c r="F76" i="1"/>
  <c r="F195" i="1" s="1"/>
  <c r="E123" i="1"/>
  <c r="E122" i="1" s="1"/>
  <c r="E108" i="1" s="1"/>
  <c r="H128" i="1"/>
  <c r="E128" i="1"/>
  <c r="H144" i="1"/>
  <c r="E144" i="1"/>
  <c r="H162" i="1"/>
  <c r="F14" i="1"/>
  <c r="F13" i="1" s="1"/>
  <c r="G13" i="1"/>
  <c r="C146" i="1"/>
  <c r="E147" i="1"/>
  <c r="E146" i="1" s="1"/>
  <c r="E11" i="1"/>
  <c r="E8" i="1" s="1"/>
  <c r="G46" i="1"/>
  <c r="G43" i="1" s="1"/>
  <c r="G193" i="1" s="1"/>
  <c r="H193" i="1" s="1"/>
  <c r="F111" i="1"/>
  <c r="G109" i="1"/>
  <c r="G108" i="1" s="1"/>
  <c r="G99" i="1" s="1"/>
  <c r="G196" i="1" s="1"/>
  <c r="H196" i="1" s="1"/>
  <c r="H48" i="1"/>
  <c r="H65" i="1"/>
  <c r="H105" i="1"/>
  <c r="H111" i="1"/>
  <c r="H15" i="1"/>
  <c r="H53" i="1"/>
  <c r="H46" i="1" s="1"/>
  <c r="H43" i="1" s="1"/>
  <c r="H116" i="1"/>
  <c r="H24" i="1"/>
  <c r="H23" i="1" s="1"/>
  <c r="H66" i="1"/>
  <c r="E66" i="1"/>
  <c r="C76" i="1"/>
  <c r="C195" i="1" s="1"/>
  <c r="E117" i="1"/>
  <c r="H123" i="1"/>
  <c r="H122" i="1" s="1"/>
  <c r="E182" i="1"/>
  <c r="E181" i="1" s="1"/>
  <c r="E178" i="1" s="1"/>
  <c r="E204" i="1" s="1"/>
  <c r="E203" i="1" s="1"/>
  <c r="E85" i="1"/>
  <c r="E84" i="1" s="1"/>
  <c r="H28" i="1"/>
  <c r="E28" i="1"/>
  <c r="C46" i="1"/>
  <c r="C43" i="1" s="1"/>
  <c r="C193" i="1" s="1"/>
  <c r="G76" i="1"/>
  <c r="G195" i="1" s="1"/>
  <c r="H195" i="1" s="1"/>
  <c r="E78" i="1"/>
  <c r="E77" i="1" s="1"/>
  <c r="E76" i="1" s="1"/>
  <c r="E195" i="1" s="1"/>
  <c r="C100" i="1"/>
  <c r="C99" i="1" s="1"/>
  <c r="C196" i="1" s="1"/>
  <c r="H117" i="1"/>
  <c r="F182" i="1"/>
  <c r="F181" i="1" s="1"/>
  <c r="F178" i="1" s="1"/>
  <c r="F204" i="1" s="1"/>
  <c r="F203" i="1" s="1"/>
  <c r="G203" i="1"/>
  <c r="G8" i="1"/>
  <c r="G7" i="1" s="1"/>
  <c r="F148" i="1"/>
  <c r="F152" i="1"/>
  <c r="F156" i="1"/>
  <c r="F160" i="1"/>
  <c r="F164" i="1"/>
  <c r="E114" i="1"/>
  <c r="E113" i="1" s="1"/>
  <c r="E17" i="1"/>
  <c r="E15" i="1" s="1"/>
  <c r="F22" i="1"/>
  <c r="F20" i="1" s="1"/>
  <c r="E103" i="1"/>
  <c r="E100" i="1" s="1"/>
  <c r="E107" i="1"/>
  <c r="F118" i="1"/>
  <c r="F117" i="1" s="1"/>
  <c r="E126" i="1"/>
  <c r="G184" i="1" l="1"/>
  <c r="G190" i="1"/>
  <c r="F108" i="1"/>
  <c r="F190" i="1"/>
  <c r="D184" i="1"/>
  <c r="H7" i="1"/>
  <c r="D189" i="1"/>
  <c r="D206" i="1" s="1"/>
  <c r="E43" i="1"/>
  <c r="E193" i="1" s="1"/>
  <c r="E7" i="1"/>
  <c r="E127" i="1"/>
  <c r="E99" i="1" s="1"/>
  <c r="E196" i="1" s="1"/>
  <c r="C184" i="1"/>
  <c r="H108" i="1"/>
  <c r="H99" i="1" s="1"/>
  <c r="F146" i="1"/>
  <c r="H127" i="1"/>
  <c r="C189" i="1"/>
  <c r="C206" i="1" s="1"/>
  <c r="E190" i="1" l="1"/>
  <c r="E189" i="1" s="1"/>
  <c r="E206" i="1" s="1"/>
  <c r="E184" i="1"/>
  <c r="H184" i="1"/>
  <c r="F99" i="1"/>
  <c r="G189" i="1"/>
  <c r="G206" i="1" s="1"/>
  <c r="H190" i="1"/>
  <c r="H189" i="1" s="1"/>
  <c r="H206" i="1" s="1"/>
  <c r="F196" i="1" l="1"/>
  <c r="F189" i="1" s="1"/>
  <c r="F206" i="1" s="1"/>
  <c r="F184" i="1"/>
</calcChain>
</file>

<file path=xl/sharedStrings.xml><?xml version="1.0" encoding="utf-8"?>
<sst xmlns="http://schemas.openxmlformats.org/spreadsheetml/2006/main" count="209" uniqueCount="184">
  <si>
    <t xml:space="preserve"> </t>
  </si>
  <si>
    <t>GOBIERNO DEL ESTADO LIBRE Y SOBERANO DE QUINTANA ROO</t>
  </si>
  <si>
    <t>ESTADO ANALÍTICO DE INGRESOS</t>
  </si>
  <si>
    <t>Del 1 de enero al 31 de diciembre de 2024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</si>
  <si>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</si>
  <si>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</si>
  <si>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</si>
  <si>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</si>
  <si>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</si>
  <si>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</si>
  <si>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</si>
  <si>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</si>
  <si>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</si>
  <si>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</si>
  <si>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</si>
  <si>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</si>
  <si>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</si>
  <si>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</si>
  <si>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</si>
  <si>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</si>
  <si>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</si>
  <si>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</si>
  <si>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</si>
  <si>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</si>
  <si>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</si>
  <si>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</si>
  <si>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</si>
  <si>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</si>
  <si>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</si>
  <si>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</si>
  <si>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</si>
  <si>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</si>
  <si>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</si>
  <si>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</si>
  <si>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</si>
  <si>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</si>
  <si>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</si>
  <si>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</si>
  <si>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</si>
  <si>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</si>
  <si>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</si>
  <si>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</si>
  <si>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</si>
  <si>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</si>
  <si>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</si>
  <si>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</si>
  <si>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</si>
  <si>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</si>
  <si>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</si>
  <si>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</si>
  <si>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</si>
  <si>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Bienestar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</si>
  <si>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</si>
  <si>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</si>
  <si>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</si>
  <si>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</si>
  <si>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</si>
  <si>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</si>
  <si>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</si>
  <si>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</si>
  <si>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</si>
  <si>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</si>
  <si>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</si>
  <si>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Ciudadana</t>
  </si>
  <si>
    <t>De los Derrechos de las Unidades de Transparencia, Acceso a la Información Pública y Protección de Datos Personales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</si>
  <si>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</si>
  <si>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</si>
  <si>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</si>
  <si>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</si>
  <si>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</si>
  <si>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</si>
  <si>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</si>
  <si>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</si>
  <si>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</si>
  <si>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</si>
  <si>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</si>
  <si>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</si>
  <si>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</si>
  <si>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</si>
  <si>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</si>
  <si>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</si>
  <si>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</si>
  <si>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</si>
  <si>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</si>
  <si>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</si>
  <si>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</si>
  <si>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</si>
  <si>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</si>
  <si>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</si>
  <si>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</si>
  <si>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</si>
  <si>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</si>
  <si>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</si>
  <si>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</si>
  <si>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</si>
  <si>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</si>
  <si>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</si>
  <si>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</si>
  <si>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</si>
  <si>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</si>
  <si>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</si>
  <si>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</si>
  <si>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</si>
  <si>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</si>
  <si>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</si>
  <si>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</si>
  <si>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</si>
  <si>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</si>
  <si>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</si>
  <si>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</si>
  <si>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</si>
  <si>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</si>
  <si>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</si>
  <si>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</si>
  <si>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</si>
  <si>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</si>
  <si>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</si>
  <si>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</si>
  <si>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</si>
  <si>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</si>
  <si>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</si>
  <si>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</si>
  <si>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</si>
  <si>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</si>
  <si>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</si>
  <si>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</si>
  <si>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</si>
  <si>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</si>
  <si>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</si>
  <si>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</si>
  <si>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</si>
  <si>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</si>
  <si>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</si>
  <si>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</si>
  <si>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</si>
  <si>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</si>
  <si>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</si>
  <si>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</si>
  <si>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</si>
  <si>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</si>
  <si>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</si>
  <si>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</si>
  <si>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</si>
  <si>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</si>
  <si>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</si>
  <si>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</si>
  <si>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</si>
  <si>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</si>
  <si>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</si>
  <si>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</si>
  <si>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</si>
  <si>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</si>
  <si>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</si>
  <si>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</si>
  <si>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</si>
  <si>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</si>
  <si>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</si>
  <si>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</si>
  <si>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</si>
  <si>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Uso, Goce o Aprovechemiento de Inmuebles Ubicados en los Causes, Vasos, así Como en las Rivieras o Zonas Federales Contiguas a los Cauces de las Corrientes y en los Vasos o Depositos de Propiedad Nacional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</si>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</sst>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Futura T OT"/>
      <family val="3"/>
    </font>
    <font>
      <sz val="14"/>
      <name val="Futura T OT"/>
      <family val="3"/>
    </font>
    <font>
      <sz val="9"/>
      <name val="Futura T OT"/>
    </font>
    <font>
      <sz val="48"/>
      <color theme="2"/>
      <name val="Calibri Light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3" borderId="0" applyNumberFormat="0" applyProtection="0">
      <alignment vertical="center"/>
    </xf>
    <xf numFmtId="0" fontId="8" fillId="0" borderId="0">
      <alignment vertical="center"/>
    </xf>
  </cellStyleXfs>
  <cellXfs count="10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6" fillId="4" borderId="6" xfId="1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6" fillId="4" borderId="9" xfId="1" applyNumberFormat="1" applyFont="1" applyFill="1" applyBorder="1" applyAlignment="1">
      <alignment horizontal="center" vertical="center" wrapText="1"/>
    </xf>
    <xf numFmtId="3" fontId="7" fillId="4" borderId="7" xfId="1" applyNumberFormat="1" applyFont="1" applyFill="1" applyBorder="1" applyAlignment="1">
      <alignment horizontal="center" vertical="center" wrapText="1"/>
    </xf>
    <xf numFmtId="3" fontId="7" fillId="4" borderId="10" xfId="1" applyNumberFormat="1" applyFont="1" applyFill="1" applyBorder="1" applyAlignment="1">
      <alignment horizontal="center" vertical="center"/>
    </xf>
    <xf numFmtId="3" fontId="9" fillId="5" borderId="11" xfId="2" applyNumberFormat="1" applyFont="1" applyFill="1" applyBorder="1">
      <alignment vertical="center"/>
    </xf>
    <xf numFmtId="3" fontId="9" fillId="5" borderId="12" xfId="2" applyNumberFormat="1" applyFont="1" applyFill="1" applyBorder="1">
      <alignment vertical="center"/>
    </xf>
    <xf numFmtId="3" fontId="9" fillId="5" borderId="13" xfId="2" applyNumberFormat="1" applyFont="1" applyFill="1" applyBorder="1">
      <alignment vertical="center"/>
    </xf>
    <xf numFmtId="3" fontId="9" fillId="2" borderId="11" xfId="2" applyNumberFormat="1" applyFont="1" applyFill="1" applyBorder="1" applyAlignment="1">
      <alignment horizontal="left" vertical="center" indent="1"/>
    </xf>
    <xf numFmtId="3" fontId="9" fillId="2" borderId="12" xfId="2" applyNumberFormat="1" applyFont="1" applyFill="1" applyBorder="1">
      <alignment vertical="center"/>
    </xf>
    <xf numFmtId="3" fontId="9" fillId="2" borderId="13" xfId="2" applyNumberFormat="1" applyFont="1" applyFill="1" applyBorder="1">
      <alignment vertical="center"/>
    </xf>
    <xf numFmtId="3" fontId="10" fillId="0" borderId="14" xfId="0" applyNumberFormat="1" applyFont="1" applyBorder="1" applyAlignment="1">
      <alignment horizontal="left" vertical="center" wrapText="1" indent="2"/>
    </xf>
    <xf numFmtId="3" fontId="1" fillId="0" borderId="15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9" fillId="2" borderId="14" xfId="2" applyNumberFormat="1" applyFont="1" applyFill="1" applyBorder="1" applyAlignment="1">
      <alignment horizontal="left" vertical="center" wrapText="1" indent="1"/>
    </xf>
    <xf numFmtId="3" fontId="9" fillId="2" borderId="15" xfId="2" applyNumberFormat="1" applyFont="1" applyFill="1" applyBorder="1">
      <alignment vertical="center"/>
    </xf>
    <xf numFmtId="3" fontId="9" fillId="2" borderId="16" xfId="2" applyNumberFormat="1" applyFont="1" applyFill="1" applyBorder="1">
      <alignment vertical="center"/>
    </xf>
    <xf numFmtId="0" fontId="1" fillId="0" borderId="14" xfId="0" applyFont="1" applyBorder="1" applyAlignment="1">
      <alignment horizontal="left" vertical="center" indent="2"/>
    </xf>
    <xf numFmtId="3" fontId="1" fillId="0" borderId="15" xfId="0" applyNumberFormat="1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1" fillId="0" borderId="15" xfId="0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3" fontId="10" fillId="0" borderId="0" xfId="0" applyNumberFormat="1" applyFont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9" fillId="2" borderId="17" xfId="2" applyNumberFormat="1" applyFont="1" applyFill="1" applyBorder="1" applyAlignment="1">
      <alignment horizontal="left" vertical="center" wrapText="1" indent="1"/>
    </xf>
    <xf numFmtId="3" fontId="9" fillId="2" borderId="18" xfId="2" applyNumberFormat="1" applyFont="1" applyFill="1" applyBorder="1">
      <alignment vertical="center"/>
    </xf>
    <xf numFmtId="3" fontId="9" fillId="2" borderId="19" xfId="2" applyNumberFormat="1" applyFont="1" applyFill="1" applyBorder="1">
      <alignment vertical="center"/>
    </xf>
    <xf numFmtId="3" fontId="9" fillId="5" borderId="11" xfId="2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right" vertical="center" wrapText="1"/>
    </xf>
    <xf numFmtId="3" fontId="11" fillId="0" borderId="15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indent="3"/>
    </xf>
    <xf numFmtId="3" fontId="9" fillId="5" borderId="11" xfId="2" applyNumberFormat="1" applyFont="1" applyFill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 indent="2"/>
    </xf>
    <xf numFmtId="3" fontId="10" fillId="0" borderId="0" xfId="0" applyNumberFormat="1" applyFont="1" applyAlignment="1">
      <alignment vertical="center" wrapText="1"/>
    </xf>
    <xf numFmtId="3" fontId="10" fillId="0" borderId="17" xfId="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12" fillId="6" borderId="20" xfId="0" applyFont="1" applyFill="1" applyBorder="1" applyAlignment="1">
      <alignment horizontal="center" vertical="center" wrapText="1"/>
    </xf>
    <xf numFmtId="3" fontId="12" fillId="6" borderId="21" xfId="0" applyNumberFormat="1" applyFont="1" applyFill="1" applyBorder="1" applyAlignment="1">
      <alignment vertical="center"/>
    </xf>
    <xf numFmtId="3" fontId="12" fillId="6" borderId="8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12" fillId="0" borderId="4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12" fillId="6" borderId="22" xfId="0" applyNumberFormat="1" applyFont="1" applyFill="1" applyBorder="1" applyAlignment="1">
      <alignment horizontal="center" vertical="center"/>
    </xf>
    <xf numFmtId="3" fontId="12" fillId="6" borderId="0" xfId="0" applyNumberFormat="1" applyFont="1" applyFill="1" applyAlignment="1">
      <alignment horizontal="center" vertical="center"/>
    </xf>
    <xf numFmtId="3" fontId="12" fillId="6" borderId="10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14" fillId="0" borderId="5" xfId="0" applyNumberFormat="1" applyFont="1" applyBorder="1" applyAlignment="1">
      <alignment vertical="center"/>
    </xf>
    <xf numFmtId="3" fontId="9" fillId="5" borderId="4" xfId="2" applyNumberFormat="1" applyFont="1" applyFill="1" applyBorder="1">
      <alignment vertical="center"/>
    </xf>
    <xf numFmtId="3" fontId="9" fillId="5" borderId="0" xfId="2" applyNumberFormat="1" applyFont="1" applyFill="1">
      <alignment vertical="center"/>
    </xf>
    <xf numFmtId="3" fontId="9" fillId="5" borderId="5" xfId="2" applyNumberFormat="1" applyFont="1" applyFill="1" applyBorder="1">
      <alignment vertical="center"/>
    </xf>
    <xf numFmtId="3" fontId="10" fillId="0" borderId="11" xfId="2" applyNumberFormat="1" applyFont="1" applyBorder="1" applyAlignment="1">
      <alignment horizontal="left" vertical="center" indent="1"/>
    </xf>
    <xf numFmtId="3" fontId="10" fillId="0" borderId="12" xfId="2" applyNumberFormat="1" applyFont="1" applyBorder="1">
      <alignment vertical="center"/>
    </xf>
    <xf numFmtId="3" fontId="10" fillId="0" borderId="13" xfId="2" applyNumberFormat="1" applyFont="1" applyBorder="1">
      <alignment vertical="center"/>
    </xf>
    <xf numFmtId="3" fontId="10" fillId="0" borderId="11" xfId="2" applyNumberFormat="1" applyFont="1" applyBorder="1" applyAlignment="1">
      <alignment horizontal="left" vertical="center" wrapText="1" indent="1"/>
    </xf>
    <xf numFmtId="3" fontId="9" fillId="5" borderId="4" xfId="2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3" fontId="9" fillId="5" borderId="0" xfId="0" applyNumberFormat="1" applyFont="1" applyFill="1" applyAlignment="1">
      <alignment vertical="center"/>
    </xf>
    <xf numFmtId="3" fontId="9" fillId="5" borderId="5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 indent="1"/>
    </xf>
    <xf numFmtId="3" fontId="10" fillId="0" borderId="26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3" fillId="0" borderId="30" xfId="0" applyNumberFormat="1" applyFont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3" fontId="9" fillId="7" borderId="32" xfId="0" applyNumberFormat="1" applyFont="1" applyFill="1" applyBorder="1" applyAlignment="1">
      <alignment vertical="center"/>
    </xf>
    <xf numFmtId="3" fontId="9" fillId="7" borderId="33" xfId="0" applyNumberFormat="1" applyFont="1" applyFill="1" applyBorder="1" applyAlignment="1">
      <alignment vertical="center"/>
    </xf>
    <xf numFmtId="3" fontId="9" fillId="7" borderId="3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3" fontId="9" fillId="7" borderId="3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14" xfId="0" applyFont="1" applyBorder="1" applyAlignment="1">
      <alignment horizontal="left" vertical="center" wrapText="1" indent="2"/>
    </xf>
  </cellXfs>
  <cellStyles count="3">
    <cellStyle name="Normal" xfId="0" builtinId="0"/>
    <cellStyle name="Normal 3" xfId="2" xr:uid="{EE4A7A29-EB87-4B22-A4D4-D34315509A5A}"/>
    <cellStyle name="Título 1 2" xfId="1" xr:uid="{F2447D8C-EC67-4025-8DE2-5E1C7C1CF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7983-B883-4733-B536-958BAD9A6B9B}">
  <sheetPr>
    <pageSetUpPr fitToPage="1"/>
  </sheetPr>
  <dimension ref="A1:I208"/>
  <sheetViews>
    <sheetView showGridLines="0" tabSelected="1" zoomScaleNormal="100" workbookViewId="0"/>
  </sheetViews>
  <sheetFormatPr baseColWidth="10" defaultColWidth="11.42578125" defaultRowHeight="20.100000000000001" customHeight="1"/>
  <cols>
    <col min="1" max="1" width="2.7109375" style="1" customWidth="1"/>
    <col min="2" max="2" width="50.7109375" style="98" customWidth="1"/>
    <col min="3" max="8" width="15.7109375" style="1" customWidth="1"/>
    <col min="9" max="9" width="13.85546875" style="1" bestFit="1" customWidth="1"/>
    <col min="10" max="16384" width="11.42578125" style="1"/>
  </cols>
  <sheetData>
    <row r="1" spans="1:8" ht="15" customHeight="1">
      <c r="A1" s="1" t="s">
        <v>0</v>
      </c>
      <c r="B1" s="2" t="s">
        <v>1</v>
      </c>
      <c r="C1" s="3"/>
      <c r="D1" s="3"/>
      <c r="E1" s="3"/>
      <c r="F1" s="3"/>
      <c r="G1" s="3"/>
      <c r="H1" s="4"/>
    </row>
    <row r="2" spans="1:8" ht="15" customHeight="1">
      <c r="B2" s="5" t="s">
        <v>2</v>
      </c>
      <c r="C2" s="6"/>
      <c r="D2" s="6"/>
      <c r="E2" s="6"/>
      <c r="F2" s="6"/>
      <c r="G2" s="6"/>
      <c r="H2" s="7"/>
    </row>
    <row r="3" spans="1:8" ht="15" customHeight="1">
      <c r="B3" s="8" t="s">
        <v>3</v>
      </c>
      <c r="C3" s="9"/>
      <c r="D3" s="9"/>
      <c r="E3" s="9"/>
      <c r="F3" s="9"/>
      <c r="G3" s="9"/>
      <c r="H3" s="10"/>
    </row>
    <row r="4" spans="1:8" ht="15" customHeight="1">
      <c r="B4" s="11" t="s">
        <v>4</v>
      </c>
      <c r="C4" s="12"/>
      <c r="D4" s="12"/>
      <c r="E4" s="12"/>
      <c r="F4" s="12"/>
      <c r="G4" s="12"/>
      <c r="H4" s="13"/>
    </row>
    <row r="5" spans="1:8" ht="20.100000000000001" customHeight="1">
      <c r="B5" s="14" t="s">
        <v>5</v>
      </c>
      <c r="C5" s="15" t="s">
        <v>6</v>
      </c>
      <c r="D5" s="15"/>
      <c r="E5" s="15"/>
      <c r="F5" s="15"/>
      <c r="G5" s="15"/>
      <c r="H5" s="16" t="s">
        <v>7</v>
      </c>
    </row>
    <row r="6" spans="1:8" ht="30" customHeight="1">
      <c r="B6" s="17"/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9"/>
    </row>
    <row r="7" spans="1:8" ht="20.100000000000001" customHeight="1">
      <c r="B7" s="20" t="s">
        <v>13</v>
      </c>
      <c r="C7" s="21">
        <f>SUM(C8,C13,C15,C19:C20,C23,C25,C29:C30)</f>
        <v>8426708941</v>
      </c>
      <c r="D7" s="21">
        <f t="shared" ref="D7:H7" si="0">SUM(D8,D13,D15,D19:D20,D23,D25,D29:D30)</f>
        <v>0</v>
      </c>
      <c r="E7" s="21">
        <f t="shared" si="0"/>
        <v>8426708941</v>
      </c>
      <c r="F7" s="21">
        <f t="shared" si="0"/>
        <v>10086781440.549999</v>
      </c>
      <c r="G7" s="21">
        <f t="shared" si="0"/>
        <v>10086781440.549999</v>
      </c>
      <c r="H7" s="22">
        <f t="shared" si="0"/>
        <v>1660072499.5499995</v>
      </c>
    </row>
    <row r="8" spans="1:8" ht="20.100000000000001" customHeight="1">
      <c r="B8" s="23" t="s">
        <v>14</v>
      </c>
      <c r="C8" s="24">
        <f>SUM(C9:C12)</f>
        <v>266046874</v>
      </c>
      <c r="D8" s="24">
        <f t="shared" ref="D8:H8" si="1">SUM(D9:D12)</f>
        <v>0</v>
      </c>
      <c r="E8" s="24">
        <f t="shared" si="1"/>
        <v>266046874</v>
      </c>
      <c r="F8" s="24">
        <f>SUM(F9:F12)</f>
        <v>236437871</v>
      </c>
      <c r="G8" s="24">
        <f t="shared" si="1"/>
        <v>236437871</v>
      </c>
      <c r="H8" s="25">
        <f t="shared" si="1"/>
        <v>-29609003</v>
      </c>
    </row>
    <row r="9" spans="1:8" ht="20.100000000000001" customHeight="1">
      <c r="B9" s="26" t="s">
        <v>15</v>
      </c>
      <c r="C9" s="27">
        <v>29794006</v>
      </c>
      <c r="D9" s="27">
        <v>0</v>
      </c>
      <c r="E9" s="27">
        <f>C9-D9</f>
        <v>29794006</v>
      </c>
      <c r="F9" s="27">
        <f>G9</f>
        <v>28280996</v>
      </c>
      <c r="G9" s="27">
        <v>28280996</v>
      </c>
      <c r="H9" s="28">
        <f>G9-C9</f>
        <v>-1513010</v>
      </c>
    </row>
    <row r="10" spans="1:8" ht="20.100000000000001" customHeight="1">
      <c r="B10" s="26" t="s">
        <v>16</v>
      </c>
      <c r="C10" s="27">
        <v>165009554</v>
      </c>
      <c r="D10" s="27">
        <v>0</v>
      </c>
      <c r="E10" s="27">
        <f t="shared" ref="E10:E18" si="2">C10-D10</f>
        <v>165009554</v>
      </c>
      <c r="F10" s="27">
        <f t="shared" ref="F10:F12" si="3">G10</f>
        <v>138284963</v>
      </c>
      <c r="G10" s="27">
        <v>138284963</v>
      </c>
      <c r="H10" s="28">
        <f t="shared" ref="H10:H12" si="4">G10-C10</f>
        <v>-26724591</v>
      </c>
    </row>
    <row r="11" spans="1:8" ht="20.100000000000001" customHeight="1">
      <c r="B11" s="26" t="s">
        <v>17</v>
      </c>
      <c r="C11" s="27">
        <v>69643321</v>
      </c>
      <c r="D11" s="27">
        <v>0</v>
      </c>
      <c r="E11" s="27">
        <f t="shared" si="2"/>
        <v>69643321</v>
      </c>
      <c r="F11" s="27">
        <f t="shared" si="3"/>
        <v>66744313</v>
      </c>
      <c r="G11" s="27">
        <v>66744313</v>
      </c>
      <c r="H11" s="28">
        <f t="shared" si="4"/>
        <v>-2899008</v>
      </c>
    </row>
    <row r="12" spans="1:8" ht="20.100000000000001" customHeight="1">
      <c r="B12" s="26" t="s">
        <v>18</v>
      </c>
      <c r="C12" s="27">
        <v>1599993</v>
      </c>
      <c r="D12" s="27">
        <v>0</v>
      </c>
      <c r="E12" s="27">
        <f t="shared" si="2"/>
        <v>1599993</v>
      </c>
      <c r="F12" s="27">
        <f t="shared" si="3"/>
        <v>3127599</v>
      </c>
      <c r="G12" s="27">
        <v>3127599</v>
      </c>
      <c r="H12" s="28">
        <f t="shared" si="4"/>
        <v>1527606</v>
      </c>
    </row>
    <row r="13" spans="1:8" ht="20.100000000000001" customHeight="1">
      <c r="B13" s="29" t="s">
        <v>19</v>
      </c>
      <c r="C13" s="30">
        <f>C14</f>
        <v>245698469</v>
      </c>
      <c r="D13" s="30">
        <f t="shared" ref="D13:H13" si="5">D14</f>
        <v>0</v>
      </c>
      <c r="E13" s="30">
        <f t="shared" si="5"/>
        <v>245698469</v>
      </c>
      <c r="F13" s="30">
        <f t="shared" si="5"/>
        <v>200991860</v>
      </c>
      <c r="G13" s="30">
        <f t="shared" si="5"/>
        <v>200991860</v>
      </c>
      <c r="H13" s="31">
        <f t="shared" si="5"/>
        <v>-44706609</v>
      </c>
    </row>
    <row r="14" spans="1:8" ht="20.100000000000001" customHeight="1">
      <c r="B14" s="32" t="s">
        <v>20</v>
      </c>
      <c r="C14" s="27">
        <v>245698469</v>
      </c>
      <c r="D14" s="27">
        <v>0</v>
      </c>
      <c r="E14" s="27">
        <f t="shared" si="2"/>
        <v>245698469</v>
      </c>
      <c r="F14" s="27">
        <f>G14</f>
        <v>200991860</v>
      </c>
      <c r="G14" s="27">
        <v>200991860</v>
      </c>
      <c r="H14" s="28">
        <f>G14-C14</f>
        <v>-44706609</v>
      </c>
    </row>
    <row r="15" spans="1:8" ht="20.100000000000001" customHeight="1">
      <c r="B15" s="29" t="s">
        <v>21</v>
      </c>
      <c r="C15" s="30">
        <f>SUM(C16:C18)</f>
        <v>3247712359</v>
      </c>
      <c r="D15" s="30">
        <f t="shared" ref="D15:H15" si="6">SUM(D16:D18)</f>
        <v>0</v>
      </c>
      <c r="E15" s="30">
        <f t="shared" si="6"/>
        <v>3247712359</v>
      </c>
      <c r="F15" s="30">
        <f t="shared" si="6"/>
        <v>4136906506.249999</v>
      </c>
      <c r="G15" s="30">
        <f t="shared" si="6"/>
        <v>4136906506.249999</v>
      </c>
      <c r="H15" s="31">
        <f t="shared" si="6"/>
        <v>889194147.24999928</v>
      </c>
    </row>
    <row r="16" spans="1:8" ht="25.5">
      <c r="B16" s="99" t="s">
        <v>22</v>
      </c>
      <c r="C16" s="27">
        <v>61021710</v>
      </c>
      <c r="D16" s="33">
        <v>0</v>
      </c>
      <c r="E16" s="27">
        <f t="shared" si="2"/>
        <v>61021710</v>
      </c>
      <c r="F16" s="27">
        <f t="shared" ref="F16:F18" si="7">G16</f>
        <v>41676371</v>
      </c>
      <c r="G16" s="27">
        <v>41676371</v>
      </c>
      <c r="H16" s="28">
        <f t="shared" ref="H16:H18" si="8">G16-C16</f>
        <v>-19345339</v>
      </c>
    </row>
    <row r="17" spans="2:8" ht="20.100000000000001" customHeight="1">
      <c r="B17" s="32" t="s">
        <v>23</v>
      </c>
      <c r="C17" s="27">
        <v>3050037629</v>
      </c>
      <c r="D17" s="33">
        <v>0</v>
      </c>
      <c r="E17" s="27">
        <f t="shared" si="2"/>
        <v>3050037629</v>
      </c>
      <c r="F17" s="27">
        <f t="shared" si="7"/>
        <v>3877303285.2999992</v>
      </c>
      <c r="G17" s="27">
        <v>3877303285.2999992</v>
      </c>
      <c r="H17" s="28">
        <f t="shared" si="8"/>
        <v>827265656.29999924</v>
      </c>
    </row>
    <row r="18" spans="2:8" ht="25.5">
      <c r="B18" s="99" t="s">
        <v>24</v>
      </c>
      <c r="C18" s="27">
        <v>136653020</v>
      </c>
      <c r="D18" s="33">
        <v>0</v>
      </c>
      <c r="E18" s="27">
        <f t="shared" si="2"/>
        <v>136653020</v>
      </c>
      <c r="F18" s="27">
        <f t="shared" si="7"/>
        <v>217926849.94999999</v>
      </c>
      <c r="G18" s="27">
        <v>217926849.94999999</v>
      </c>
      <c r="H18" s="28">
        <f t="shared" si="8"/>
        <v>81273829.949999988</v>
      </c>
    </row>
    <row r="19" spans="2:8" ht="20.100000000000001" customHeight="1">
      <c r="B19" s="29" t="s">
        <v>25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1">
        <v>0</v>
      </c>
    </row>
    <row r="20" spans="2:8" ht="20.100000000000001" customHeight="1">
      <c r="B20" s="29" t="s">
        <v>26</v>
      </c>
      <c r="C20" s="30">
        <f>SUM(C21:C22)</f>
        <v>4432174046</v>
      </c>
      <c r="D20" s="30">
        <f t="shared" ref="D20:H20" si="9">SUM(D21:D22)</f>
        <v>0</v>
      </c>
      <c r="E20" s="30">
        <f t="shared" si="9"/>
        <v>4432174046</v>
      </c>
      <c r="F20" s="30">
        <f t="shared" si="9"/>
        <v>5096980715.2200003</v>
      </c>
      <c r="G20" s="30">
        <f t="shared" si="9"/>
        <v>5096980715.2200003</v>
      </c>
      <c r="H20" s="31">
        <f t="shared" si="9"/>
        <v>664806669.22000027</v>
      </c>
    </row>
    <row r="21" spans="2:8" ht="20.100000000000001" customHeight="1">
      <c r="B21" s="32" t="s">
        <v>27</v>
      </c>
      <c r="C21" s="27">
        <v>4432174046</v>
      </c>
      <c r="D21" s="33">
        <v>0</v>
      </c>
      <c r="E21" s="27">
        <f t="shared" ref="E21:E22" si="10">C21-D21</f>
        <v>4432174046</v>
      </c>
      <c r="F21" s="27">
        <f>G21</f>
        <v>5100760944.2200003</v>
      </c>
      <c r="G21" s="27">
        <v>5100760944.2200003</v>
      </c>
      <c r="H21" s="28">
        <f>G21-C21</f>
        <v>668586898.22000027</v>
      </c>
    </row>
    <row r="22" spans="2:8" ht="20.100000000000001" customHeight="1">
      <c r="B22" s="32" t="s">
        <v>28</v>
      </c>
      <c r="C22" s="27">
        <v>0</v>
      </c>
      <c r="D22" s="33">
        <v>0</v>
      </c>
      <c r="E22" s="27">
        <f t="shared" si="10"/>
        <v>0</v>
      </c>
      <c r="F22" s="27">
        <f>G22</f>
        <v>-3780229</v>
      </c>
      <c r="G22" s="27">
        <v>-3780229</v>
      </c>
      <c r="H22" s="28">
        <f>G22-C22</f>
        <v>-3780229</v>
      </c>
    </row>
    <row r="23" spans="2:8" ht="20.100000000000001" customHeight="1">
      <c r="B23" s="29" t="s">
        <v>29</v>
      </c>
      <c r="C23" s="30">
        <f>C24</f>
        <v>128454187</v>
      </c>
      <c r="D23" s="30">
        <f t="shared" ref="D23:H23" si="11">D24</f>
        <v>0</v>
      </c>
      <c r="E23" s="30">
        <f t="shared" si="11"/>
        <v>128454187</v>
      </c>
      <c r="F23" s="30">
        <f t="shared" si="11"/>
        <v>254042046</v>
      </c>
      <c r="G23" s="30">
        <f t="shared" si="11"/>
        <v>254042046</v>
      </c>
      <c r="H23" s="31">
        <f t="shared" si="11"/>
        <v>125587859</v>
      </c>
    </row>
    <row r="24" spans="2:8" ht="20.100000000000001" customHeight="1">
      <c r="B24" s="32" t="s">
        <v>30</v>
      </c>
      <c r="C24" s="27">
        <v>128454187</v>
      </c>
      <c r="D24" s="33">
        <v>0</v>
      </c>
      <c r="E24" s="27">
        <f t="shared" ref="E24" si="12">C24-D24</f>
        <v>128454187</v>
      </c>
      <c r="F24" s="27">
        <f>G24</f>
        <v>254042046</v>
      </c>
      <c r="G24" s="27">
        <v>254042046</v>
      </c>
      <c r="H24" s="28">
        <f>G24-C24</f>
        <v>125587859</v>
      </c>
    </row>
    <row r="25" spans="2:8" ht="20.100000000000001" customHeight="1">
      <c r="B25" s="29" t="s">
        <v>31</v>
      </c>
      <c r="C25" s="30">
        <f>SUM(C26:C28)</f>
        <v>106623006</v>
      </c>
      <c r="D25" s="30">
        <f t="shared" ref="D25:H25" si="13">SUM(D26:D28)</f>
        <v>0</v>
      </c>
      <c r="E25" s="30">
        <f t="shared" si="13"/>
        <v>106623006</v>
      </c>
      <c r="F25" s="30">
        <f t="shared" si="13"/>
        <v>161422442.07999998</v>
      </c>
      <c r="G25" s="30">
        <f t="shared" si="13"/>
        <v>161422442.07999998</v>
      </c>
      <c r="H25" s="31">
        <f t="shared" si="13"/>
        <v>54799436.079999983</v>
      </c>
    </row>
    <row r="26" spans="2:8" ht="20.100000000000001" customHeight="1">
      <c r="B26" s="32" t="s">
        <v>32</v>
      </c>
      <c r="C26" s="27">
        <v>59297302</v>
      </c>
      <c r="D26" s="33">
        <v>0</v>
      </c>
      <c r="E26" s="27">
        <f t="shared" ref="E26:E28" si="14">C26-D26</f>
        <v>59297302</v>
      </c>
      <c r="F26" s="27">
        <f t="shared" ref="F26:F28" si="15">G26</f>
        <v>59193444</v>
      </c>
      <c r="G26" s="27">
        <v>59193444</v>
      </c>
      <c r="H26" s="28">
        <f t="shared" ref="H26:H28" si="16">G26-C26</f>
        <v>-103858</v>
      </c>
    </row>
    <row r="27" spans="2:8" ht="20.100000000000001" customHeight="1">
      <c r="B27" s="32" t="s">
        <v>33</v>
      </c>
      <c r="C27" s="27">
        <v>19676420</v>
      </c>
      <c r="D27" s="33">
        <v>0</v>
      </c>
      <c r="E27" s="27">
        <f t="shared" si="14"/>
        <v>19676420</v>
      </c>
      <c r="F27" s="27">
        <f t="shared" si="15"/>
        <v>25994601</v>
      </c>
      <c r="G27" s="27">
        <v>25994601</v>
      </c>
      <c r="H27" s="28">
        <f t="shared" si="16"/>
        <v>6318181</v>
      </c>
    </row>
    <row r="28" spans="2:8" ht="20.100000000000001" customHeight="1">
      <c r="B28" s="32" t="s">
        <v>34</v>
      </c>
      <c r="C28" s="27">
        <v>27649284</v>
      </c>
      <c r="D28" s="33">
        <v>0</v>
      </c>
      <c r="E28" s="27">
        <f t="shared" si="14"/>
        <v>27649284</v>
      </c>
      <c r="F28" s="27">
        <f t="shared" si="15"/>
        <v>76234397.079999983</v>
      </c>
      <c r="G28" s="27">
        <v>76234397.079999983</v>
      </c>
      <c r="H28" s="28">
        <f t="shared" si="16"/>
        <v>48585113.079999983</v>
      </c>
    </row>
    <row r="29" spans="2:8" ht="20.100000000000001" customHeight="1">
      <c r="B29" s="29" t="s">
        <v>35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1">
        <v>0</v>
      </c>
    </row>
    <row r="30" spans="2:8" ht="39.950000000000003" customHeight="1">
      <c r="B30" s="29" t="s">
        <v>36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1">
        <v>0</v>
      </c>
    </row>
    <row r="31" spans="2:8" ht="20.100000000000001" customHeight="1">
      <c r="B31" s="34"/>
      <c r="C31" s="35"/>
      <c r="D31" s="35"/>
      <c r="E31" s="35"/>
      <c r="F31" s="35"/>
      <c r="G31" s="35"/>
      <c r="H31" s="36"/>
    </row>
    <row r="32" spans="2:8" ht="20.100000000000001" customHeight="1">
      <c r="B32" s="20" t="s">
        <v>37</v>
      </c>
      <c r="C32" s="21">
        <f>SUM(C33:C37)</f>
        <v>0</v>
      </c>
      <c r="D32" s="21">
        <f t="shared" ref="D32:H32" si="17">SUM(D33:D37)</f>
        <v>0</v>
      </c>
      <c r="E32" s="21">
        <f t="shared" si="17"/>
        <v>0</v>
      </c>
      <c r="F32" s="21">
        <f t="shared" si="17"/>
        <v>0</v>
      </c>
      <c r="G32" s="21">
        <f t="shared" si="17"/>
        <v>0</v>
      </c>
      <c r="H32" s="22">
        <f t="shared" si="17"/>
        <v>0</v>
      </c>
    </row>
    <row r="33" spans="2:8" ht="20.100000000000001" customHeight="1">
      <c r="B33" s="29" t="s">
        <v>38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1">
        <v>0</v>
      </c>
    </row>
    <row r="34" spans="2:8" ht="20.100000000000001" customHeight="1">
      <c r="B34" s="29" t="s">
        <v>39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1">
        <v>0</v>
      </c>
    </row>
    <row r="35" spans="2:8" ht="20.100000000000001" customHeight="1">
      <c r="B35" s="29" t="s">
        <v>40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1">
        <v>0</v>
      </c>
    </row>
    <row r="36" spans="2:8" ht="20.100000000000001" customHeight="1">
      <c r="B36" s="29" t="s">
        <v>41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1">
        <v>0</v>
      </c>
    </row>
    <row r="37" spans="2:8" ht="20.100000000000001" customHeight="1">
      <c r="B37" s="29" t="s">
        <v>42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1">
        <v>0</v>
      </c>
    </row>
    <row r="38" spans="2:8" ht="20.100000000000001" customHeight="1">
      <c r="B38" s="34"/>
      <c r="C38" s="35"/>
      <c r="D38" s="35"/>
      <c r="E38" s="35"/>
      <c r="F38" s="35"/>
      <c r="G38" s="35"/>
      <c r="H38" s="36"/>
    </row>
    <row r="39" spans="2:8" ht="20.100000000000001" customHeight="1">
      <c r="B39" s="20" t="s">
        <v>43</v>
      </c>
      <c r="C39" s="21">
        <f>SUM(C40:C41)</f>
        <v>0</v>
      </c>
      <c r="D39" s="21">
        <f t="shared" ref="D39:H39" si="18">SUM(D40:D41)</f>
        <v>0</v>
      </c>
      <c r="E39" s="21">
        <f t="shared" si="18"/>
        <v>0</v>
      </c>
      <c r="F39" s="21">
        <f t="shared" si="18"/>
        <v>0</v>
      </c>
      <c r="G39" s="21">
        <f t="shared" si="18"/>
        <v>0</v>
      </c>
      <c r="H39" s="22">
        <f t="shared" si="18"/>
        <v>0</v>
      </c>
    </row>
    <row r="40" spans="2:8" ht="20.100000000000001" customHeight="1">
      <c r="B40" s="29" t="s">
        <v>44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1">
        <v>0</v>
      </c>
    </row>
    <row r="41" spans="2:8" ht="39.950000000000003" customHeight="1">
      <c r="B41" s="29" t="s">
        <v>45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1">
        <v>0</v>
      </c>
    </row>
    <row r="42" spans="2:8" ht="20.100000000000001" customHeight="1">
      <c r="B42" s="34"/>
      <c r="C42" s="35"/>
      <c r="D42" s="35"/>
      <c r="E42" s="35"/>
      <c r="F42" s="35"/>
      <c r="G42" s="35"/>
      <c r="H42" s="36"/>
    </row>
    <row r="43" spans="2:8" ht="20.100000000000001" customHeight="1">
      <c r="B43" s="20" t="s">
        <v>46</v>
      </c>
      <c r="C43" s="21">
        <f t="shared" ref="C43:H43" si="19">SUM(C44:C46,C62:C63,C67)</f>
        <v>1985384040</v>
      </c>
      <c r="D43" s="21">
        <f t="shared" si="19"/>
        <v>0</v>
      </c>
      <c r="E43" s="21">
        <f t="shared" si="19"/>
        <v>1985384040</v>
      </c>
      <c r="F43" s="21">
        <f t="shared" si="19"/>
        <v>2321969670.0300002</v>
      </c>
      <c r="G43" s="21">
        <f t="shared" si="19"/>
        <v>2321969670.0300002</v>
      </c>
      <c r="H43" s="22">
        <f t="shared" si="19"/>
        <v>336585630.03000009</v>
      </c>
    </row>
    <row r="44" spans="2:8" ht="25.5">
      <c r="B44" s="29" t="s">
        <v>47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1">
        <v>0</v>
      </c>
    </row>
    <row r="45" spans="2:8" ht="20.100000000000001" customHeight="1">
      <c r="B45" s="29" t="s">
        <v>48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1">
        <v>0</v>
      </c>
    </row>
    <row r="46" spans="2:8" ht="20.100000000000001" customHeight="1">
      <c r="B46" s="29" t="s">
        <v>49</v>
      </c>
      <c r="C46" s="30">
        <f>SUM(C47:C61)</f>
        <v>1828915617</v>
      </c>
      <c r="D46" s="30">
        <f t="shared" ref="D46:H46" si="20">SUM(D47:D61)</f>
        <v>0</v>
      </c>
      <c r="E46" s="30">
        <f t="shared" si="20"/>
        <v>1828915617</v>
      </c>
      <c r="F46" s="30">
        <f t="shared" si="20"/>
        <v>2206790477.0300002</v>
      </c>
      <c r="G46" s="30">
        <f t="shared" si="20"/>
        <v>2206790477.0300002</v>
      </c>
      <c r="H46" s="31">
        <f t="shared" si="20"/>
        <v>377874860.03000009</v>
      </c>
    </row>
    <row r="47" spans="2:8" ht="20.100000000000001" customHeight="1">
      <c r="B47" s="32" t="s">
        <v>50</v>
      </c>
      <c r="C47" s="27">
        <v>883735647</v>
      </c>
      <c r="D47" s="33">
        <v>0</v>
      </c>
      <c r="E47" s="33">
        <f>C47-D47</f>
        <v>883735647</v>
      </c>
      <c r="F47" s="27">
        <f t="shared" ref="F47:F61" si="21">G47</f>
        <v>969978433</v>
      </c>
      <c r="G47" s="27">
        <v>969978433</v>
      </c>
      <c r="H47" s="28">
        <f t="shared" ref="H47:H61" si="22">G47-C47</f>
        <v>86242786</v>
      </c>
    </row>
    <row r="48" spans="2:8" ht="20.100000000000001" customHeight="1">
      <c r="B48" s="32" t="s">
        <v>51</v>
      </c>
      <c r="C48" s="27">
        <v>0</v>
      </c>
      <c r="D48" s="37">
        <v>0</v>
      </c>
      <c r="E48" s="33">
        <f t="shared" ref="E48:E61" si="23">C48-D48</f>
        <v>0</v>
      </c>
      <c r="F48" s="27">
        <f t="shared" si="21"/>
        <v>0</v>
      </c>
      <c r="G48" s="27">
        <v>0</v>
      </c>
      <c r="H48" s="28">
        <f t="shared" si="22"/>
        <v>0</v>
      </c>
    </row>
    <row r="49" spans="2:8" ht="20.100000000000001" customHeight="1">
      <c r="B49" s="32" t="s">
        <v>52</v>
      </c>
      <c r="C49" s="27">
        <v>735276870</v>
      </c>
      <c r="D49" s="33">
        <v>0</v>
      </c>
      <c r="E49" s="33">
        <f t="shared" si="23"/>
        <v>735276870</v>
      </c>
      <c r="F49" s="27">
        <f t="shared" si="21"/>
        <v>940038917.03000009</v>
      </c>
      <c r="G49" s="27">
        <v>940038917.03000009</v>
      </c>
      <c r="H49" s="28">
        <f t="shared" si="22"/>
        <v>204762047.03000009</v>
      </c>
    </row>
    <row r="50" spans="2:8" ht="20.100000000000001" customHeight="1">
      <c r="B50" s="32" t="s">
        <v>53</v>
      </c>
      <c r="C50" s="27">
        <v>140675854</v>
      </c>
      <c r="D50" s="33">
        <v>0</v>
      </c>
      <c r="E50" s="33">
        <f t="shared" si="23"/>
        <v>140675854</v>
      </c>
      <c r="F50" s="27">
        <f t="shared" si="21"/>
        <v>225850947</v>
      </c>
      <c r="G50" s="27">
        <v>225850947</v>
      </c>
      <c r="H50" s="28">
        <f t="shared" si="22"/>
        <v>85175093</v>
      </c>
    </row>
    <row r="51" spans="2:8" ht="20.100000000000001" customHeight="1">
      <c r="B51" s="32" t="s">
        <v>54</v>
      </c>
      <c r="C51" s="27">
        <v>925719</v>
      </c>
      <c r="D51" s="33">
        <v>0</v>
      </c>
      <c r="E51" s="33">
        <f t="shared" si="23"/>
        <v>925719</v>
      </c>
      <c r="F51" s="27">
        <f t="shared" si="21"/>
        <v>885483</v>
      </c>
      <c r="G51" s="27">
        <v>885483</v>
      </c>
      <c r="H51" s="28">
        <f t="shared" si="22"/>
        <v>-40236</v>
      </c>
    </row>
    <row r="52" spans="2:8" ht="20.100000000000001" customHeight="1">
      <c r="B52" s="32" t="s">
        <v>55</v>
      </c>
      <c r="C52" s="27">
        <v>33002960</v>
      </c>
      <c r="D52" s="33">
        <v>0</v>
      </c>
      <c r="E52" s="33">
        <f t="shared" si="23"/>
        <v>33002960</v>
      </c>
      <c r="F52" s="27">
        <f t="shared" si="21"/>
        <v>36689122</v>
      </c>
      <c r="G52" s="27">
        <v>36689122</v>
      </c>
      <c r="H52" s="28">
        <f t="shared" si="22"/>
        <v>3686162</v>
      </c>
    </row>
    <row r="53" spans="2:8" ht="20.100000000000001" customHeight="1">
      <c r="B53" s="32" t="s">
        <v>56</v>
      </c>
      <c r="C53" s="27">
        <v>0</v>
      </c>
      <c r="D53" s="37">
        <v>0</v>
      </c>
      <c r="E53" s="33">
        <f t="shared" si="23"/>
        <v>0</v>
      </c>
      <c r="F53" s="27">
        <f t="shared" si="21"/>
        <v>0</v>
      </c>
      <c r="G53" s="27">
        <v>0</v>
      </c>
      <c r="H53" s="28">
        <f t="shared" si="22"/>
        <v>0</v>
      </c>
    </row>
    <row r="54" spans="2:8" ht="20.100000000000001" customHeight="1">
      <c r="B54" s="32" t="s">
        <v>57</v>
      </c>
      <c r="C54" s="27">
        <v>0</v>
      </c>
      <c r="D54" s="33">
        <v>0</v>
      </c>
      <c r="E54" s="33">
        <f>C54-D54</f>
        <v>0</v>
      </c>
      <c r="F54" s="27">
        <f t="shared" si="21"/>
        <v>24632</v>
      </c>
      <c r="G54" s="27">
        <v>24632</v>
      </c>
      <c r="H54" s="28">
        <f t="shared" si="22"/>
        <v>24632</v>
      </c>
    </row>
    <row r="55" spans="2:8" ht="20.100000000000001" customHeight="1">
      <c r="B55" s="32" t="s">
        <v>58</v>
      </c>
      <c r="C55" s="27">
        <v>974499</v>
      </c>
      <c r="D55" s="37">
        <v>0</v>
      </c>
      <c r="E55" s="33">
        <f t="shared" si="23"/>
        <v>974499</v>
      </c>
      <c r="F55" s="27">
        <f t="shared" si="21"/>
        <v>777454</v>
      </c>
      <c r="G55" s="27">
        <v>777454</v>
      </c>
      <c r="H55" s="28">
        <f t="shared" si="22"/>
        <v>-197045</v>
      </c>
    </row>
    <row r="56" spans="2:8" ht="20.100000000000001" customHeight="1">
      <c r="B56" s="32" t="s">
        <v>59</v>
      </c>
      <c r="C56" s="27">
        <v>16400811</v>
      </c>
      <c r="D56" s="33">
        <v>0</v>
      </c>
      <c r="E56" s="33">
        <f t="shared" si="23"/>
        <v>16400811</v>
      </c>
      <c r="F56" s="27">
        <f t="shared" si="21"/>
        <v>17756646</v>
      </c>
      <c r="G56" s="27">
        <v>17756646</v>
      </c>
      <c r="H56" s="28">
        <f t="shared" si="22"/>
        <v>1355835</v>
      </c>
    </row>
    <row r="57" spans="2:8" ht="20.100000000000001" customHeight="1">
      <c r="B57" s="32" t="s">
        <v>60</v>
      </c>
      <c r="C57" s="27">
        <v>9872044</v>
      </c>
      <c r="D57" s="33">
        <v>0</v>
      </c>
      <c r="E57" s="33">
        <f t="shared" si="23"/>
        <v>9872044</v>
      </c>
      <c r="F57" s="27">
        <f t="shared" si="21"/>
        <v>4015436</v>
      </c>
      <c r="G57" s="27">
        <v>4015436</v>
      </c>
      <c r="H57" s="28">
        <f t="shared" si="22"/>
        <v>-5856608</v>
      </c>
    </row>
    <row r="58" spans="2:8" ht="20.100000000000001" customHeight="1">
      <c r="B58" s="32" t="s">
        <v>61</v>
      </c>
      <c r="C58" s="27">
        <v>0</v>
      </c>
      <c r="D58" s="37">
        <v>0</v>
      </c>
      <c r="E58" s="33">
        <f t="shared" si="23"/>
        <v>0</v>
      </c>
      <c r="F58" s="27">
        <f t="shared" si="21"/>
        <v>0</v>
      </c>
      <c r="G58" s="27">
        <v>0</v>
      </c>
      <c r="H58" s="28">
        <f t="shared" si="22"/>
        <v>0</v>
      </c>
    </row>
    <row r="59" spans="2:8" ht="20.100000000000001" customHeight="1">
      <c r="B59" s="32" t="s">
        <v>62</v>
      </c>
      <c r="C59" s="27">
        <v>1745001</v>
      </c>
      <c r="D59" s="33">
        <v>0</v>
      </c>
      <c r="E59" s="33">
        <f t="shared" si="23"/>
        <v>1745001</v>
      </c>
      <c r="F59" s="27">
        <f t="shared" si="21"/>
        <v>2021234</v>
      </c>
      <c r="G59" s="27">
        <v>2021234</v>
      </c>
      <c r="H59" s="28">
        <f t="shared" si="22"/>
        <v>276233</v>
      </c>
    </row>
    <row r="60" spans="2:8" ht="20.100000000000001" customHeight="1">
      <c r="B60" s="32" t="s">
        <v>63</v>
      </c>
      <c r="C60" s="27">
        <v>6273148</v>
      </c>
      <c r="D60" s="33">
        <v>0</v>
      </c>
      <c r="E60" s="33">
        <f t="shared" si="23"/>
        <v>6273148</v>
      </c>
      <c r="F60" s="27">
        <f t="shared" si="21"/>
        <v>8750397</v>
      </c>
      <c r="G60" s="27">
        <v>8750397</v>
      </c>
      <c r="H60" s="28">
        <f t="shared" si="22"/>
        <v>2477249</v>
      </c>
    </row>
    <row r="61" spans="2:8" ht="25.5">
      <c r="B61" s="99" t="s">
        <v>64</v>
      </c>
      <c r="C61" s="27">
        <v>33064</v>
      </c>
      <c r="D61" s="33">
        <v>0</v>
      </c>
      <c r="E61" s="33">
        <f t="shared" si="23"/>
        <v>33064</v>
      </c>
      <c r="F61" s="27">
        <f t="shared" si="21"/>
        <v>1776</v>
      </c>
      <c r="G61" s="27">
        <v>1776</v>
      </c>
      <c r="H61" s="28">
        <f t="shared" si="22"/>
        <v>-31288</v>
      </c>
    </row>
    <row r="62" spans="2:8" ht="20.100000000000001" customHeight="1">
      <c r="B62" s="29" t="s">
        <v>65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1">
        <v>0</v>
      </c>
    </row>
    <row r="63" spans="2:8" ht="20.100000000000001" customHeight="1">
      <c r="B63" s="29" t="s">
        <v>66</v>
      </c>
      <c r="C63" s="30">
        <f>SUM(C64:C66)</f>
        <v>156468423</v>
      </c>
      <c r="D63" s="30">
        <f t="shared" ref="D63:H63" si="24">SUM(D64:D66)</f>
        <v>0</v>
      </c>
      <c r="E63" s="30">
        <f t="shared" si="24"/>
        <v>156468423</v>
      </c>
      <c r="F63" s="30">
        <f t="shared" si="24"/>
        <v>115179193</v>
      </c>
      <c r="G63" s="30">
        <f t="shared" si="24"/>
        <v>115179193</v>
      </c>
      <c r="H63" s="31">
        <f t="shared" si="24"/>
        <v>-41289230</v>
      </c>
    </row>
    <row r="64" spans="2:8" ht="20.100000000000001" customHeight="1">
      <c r="B64" s="32" t="s">
        <v>32</v>
      </c>
      <c r="C64" s="27">
        <v>22579756</v>
      </c>
      <c r="D64" s="33">
        <v>0</v>
      </c>
      <c r="E64" s="33">
        <f t="shared" ref="E64:E66" si="25">C64-D64</f>
        <v>22579756</v>
      </c>
      <c r="F64" s="27">
        <f t="shared" ref="F64:F66" si="26">G64</f>
        <v>16731786</v>
      </c>
      <c r="G64" s="27">
        <v>16731786</v>
      </c>
      <c r="H64" s="28">
        <f t="shared" ref="H64:H66" si="27">G64-C64</f>
        <v>-5847970</v>
      </c>
    </row>
    <row r="65" spans="2:8" ht="20.100000000000001" customHeight="1">
      <c r="B65" s="32" t="s">
        <v>33</v>
      </c>
      <c r="C65" s="27">
        <v>63172980</v>
      </c>
      <c r="D65" s="33">
        <v>0</v>
      </c>
      <c r="E65" s="33">
        <f t="shared" si="25"/>
        <v>63172980</v>
      </c>
      <c r="F65" s="27">
        <f t="shared" si="26"/>
        <v>28920134</v>
      </c>
      <c r="G65" s="27">
        <v>28920134</v>
      </c>
      <c r="H65" s="28">
        <f t="shared" si="27"/>
        <v>-34252846</v>
      </c>
    </row>
    <row r="66" spans="2:8" ht="20.100000000000001" customHeight="1">
      <c r="B66" s="32" t="s">
        <v>34</v>
      </c>
      <c r="C66" s="27">
        <v>70715687</v>
      </c>
      <c r="D66" s="33">
        <v>0</v>
      </c>
      <c r="E66" s="33">
        <f t="shared" si="25"/>
        <v>70715687</v>
      </c>
      <c r="F66" s="27">
        <f t="shared" si="26"/>
        <v>69527273</v>
      </c>
      <c r="G66" s="27">
        <v>69527273</v>
      </c>
      <c r="H66" s="28">
        <f t="shared" si="27"/>
        <v>-1188414</v>
      </c>
    </row>
    <row r="67" spans="2:8" ht="39.950000000000003" customHeight="1">
      <c r="B67" s="29" t="s">
        <v>67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1">
        <v>0</v>
      </c>
    </row>
    <row r="68" spans="2:8" ht="20.100000000000001" customHeight="1">
      <c r="B68" s="34"/>
      <c r="C68" s="35"/>
      <c r="D68" s="35"/>
      <c r="E68" s="35"/>
      <c r="F68" s="35"/>
      <c r="G68" s="35"/>
      <c r="H68" s="36"/>
    </row>
    <row r="69" spans="2:8" ht="20.100000000000001" customHeight="1">
      <c r="B69" s="20" t="s">
        <v>68</v>
      </c>
      <c r="C69" s="21">
        <f>SUM(C70,C73:C74)</f>
        <v>340127486</v>
      </c>
      <c r="D69" s="21">
        <f t="shared" ref="D69:H69" si="28">SUM(D70,D73:D74)</f>
        <v>0</v>
      </c>
      <c r="E69" s="21">
        <f t="shared" si="28"/>
        <v>340127486</v>
      </c>
      <c r="F69" s="21">
        <f t="shared" si="28"/>
        <v>550424624.87</v>
      </c>
      <c r="G69" s="21">
        <f t="shared" si="28"/>
        <v>550424624.87</v>
      </c>
      <c r="H69" s="22">
        <f t="shared" si="28"/>
        <v>210297138.87</v>
      </c>
    </row>
    <row r="70" spans="2:8" ht="20.100000000000001" customHeight="1">
      <c r="B70" s="29" t="s">
        <v>68</v>
      </c>
      <c r="C70" s="30">
        <f>SUM(C71:C72)</f>
        <v>340127486</v>
      </c>
      <c r="D70" s="30">
        <f t="shared" ref="D70:H70" si="29">SUM(D71:D72)</f>
        <v>0</v>
      </c>
      <c r="E70" s="30">
        <f t="shared" si="29"/>
        <v>340127486</v>
      </c>
      <c r="F70" s="30">
        <f t="shared" si="29"/>
        <v>550424624.87</v>
      </c>
      <c r="G70" s="30">
        <f t="shared" si="29"/>
        <v>550424624.87</v>
      </c>
      <c r="H70" s="31">
        <f t="shared" si="29"/>
        <v>210297138.87</v>
      </c>
    </row>
    <row r="71" spans="2:8" ht="20.100000000000001" customHeight="1">
      <c r="B71" s="32" t="s">
        <v>69</v>
      </c>
      <c r="C71" s="27">
        <v>42640771</v>
      </c>
      <c r="D71" s="33">
        <v>0</v>
      </c>
      <c r="E71" s="33">
        <f t="shared" ref="E71:E72" si="30">C71-D71</f>
        <v>42640771</v>
      </c>
      <c r="F71" s="27">
        <f t="shared" ref="F71:F72" si="31">G71</f>
        <v>53783320</v>
      </c>
      <c r="G71" s="27">
        <v>53783320</v>
      </c>
      <c r="H71" s="28">
        <f t="shared" ref="H71:H72" si="32">G71-C71</f>
        <v>11142549</v>
      </c>
    </row>
    <row r="72" spans="2:8" ht="20.100000000000001" customHeight="1">
      <c r="B72" s="32" t="s">
        <v>70</v>
      </c>
      <c r="C72" s="27">
        <v>297486715</v>
      </c>
      <c r="D72" s="33">
        <v>0</v>
      </c>
      <c r="E72" s="33">
        <f t="shared" si="30"/>
        <v>297486715</v>
      </c>
      <c r="F72" s="27">
        <f t="shared" si="31"/>
        <v>496641304.87</v>
      </c>
      <c r="G72" s="27">
        <v>496641304.87</v>
      </c>
      <c r="H72" s="28">
        <f t="shared" si="32"/>
        <v>199154589.87</v>
      </c>
    </row>
    <row r="73" spans="2:8" ht="20.100000000000001" customHeight="1">
      <c r="B73" s="29" t="s">
        <v>71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1">
        <v>0</v>
      </c>
    </row>
    <row r="74" spans="2:8" ht="39.950000000000003" customHeight="1">
      <c r="B74" s="29" t="s">
        <v>72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1">
        <v>0</v>
      </c>
    </row>
    <row r="75" spans="2:8" ht="20.100000000000001" customHeight="1">
      <c r="B75" s="38"/>
      <c r="C75" s="39"/>
      <c r="D75" s="39"/>
      <c r="E75" s="39"/>
      <c r="F75" s="39"/>
      <c r="G75" s="39"/>
      <c r="H75" s="40"/>
    </row>
    <row r="76" spans="2:8" ht="20.100000000000001" customHeight="1">
      <c r="B76" s="20" t="s">
        <v>73</v>
      </c>
      <c r="C76" s="21">
        <f>SUM(C77,C81,C84,C86)</f>
        <v>348155344</v>
      </c>
      <c r="D76" s="21">
        <f t="shared" ref="D76:H76" si="33">SUM(D77,D81,D84,D86)</f>
        <v>0</v>
      </c>
      <c r="E76" s="21">
        <f t="shared" si="33"/>
        <v>348155344</v>
      </c>
      <c r="F76" s="21">
        <f t="shared" si="33"/>
        <v>649315897.32000005</v>
      </c>
      <c r="G76" s="21">
        <f t="shared" si="33"/>
        <v>649315897.32000005</v>
      </c>
      <c r="H76" s="22">
        <f t="shared" si="33"/>
        <v>301160553.32000005</v>
      </c>
    </row>
    <row r="77" spans="2:8" ht="20.100000000000001" customHeight="1">
      <c r="B77" s="29" t="s">
        <v>73</v>
      </c>
      <c r="C77" s="30">
        <f t="shared" ref="C77:H77" si="34">SUM(C78:C80)</f>
        <v>346339920</v>
      </c>
      <c r="D77" s="30">
        <f t="shared" si="34"/>
        <v>0</v>
      </c>
      <c r="E77" s="30">
        <f t="shared" si="34"/>
        <v>346339920</v>
      </c>
      <c r="F77" s="30">
        <f t="shared" si="34"/>
        <v>649315897.32000005</v>
      </c>
      <c r="G77" s="30">
        <f t="shared" si="34"/>
        <v>649315897.32000005</v>
      </c>
      <c r="H77" s="31">
        <f t="shared" si="34"/>
        <v>302975977.32000005</v>
      </c>
    </row>
    <row r="78" spans="2:8" ht="20.100000000000001" customHeight="1">
      <c r="B78" s="32" t="s">
        <v>33</v>
      </c>
      <c r="C78" s="27">
        <v>4225109</v>
      </c>
      <c r="D78" s="33">
        <v>0</v>
      </c>
      <c r="E78" s="33">
        <f t="shared" ref="E78:E83" si="35">C78-D78</f>
        <v>4225109</v>
      </c>
      <c r="F78" s="27">
        <f t="shared" ref="F78:F80" si="36">G78</f>
        <v>5420342</v>
      </c>
      <c r="G78" s="27">
        <v>5420342</v>
      </c>
      <c r="H78" s="28">
        <f t="shared" ref="H78:H80" si="37">G78-C78</f>
        <v>1195233</v>
      </c>
    </row>
    <row r="79" spans="2:8" ht="20.100000000000001" customHeight="1">
      <c r="B79" s="32" t="s">
        <v>74</v>
      </c>
      <c r="C79" s="27">
        <v>0</v>
      </c>
      <c r="D79" s="33">
        <v>0</v>
      </c>
      <c r="E79" s="33">
        <f t="shared" si="35"/>
        <v>0</v>
      </c>
      <c r="F79" s="27">
        <f t="shared" si="36"/>
        <v>0</v>
      </c>
      <c r="G79" s="27">
        <v>0</v>
      </c>
      <c r="H79" s="28">
        <f t="shared" si="37"/>
        <v>0</v>
      </c>
    </row>
    <row r="80" spans="2:8" ht="20.100000000000001" customHeight="1">
      <c r="B80" s="32" t="s">
        <v>75</v>
      </c>
      <c r="C80" s="27">
        <v>342114811</v>
      </c>
      <c r="D80" s="33">
        <v>0</v>
      </c>
      <c r="E80" s="33">
        <f t="shared" si="35"/>
        <v>342114811</v>
      </c>
      <c r="F80" s="27">
        <f t="shared" si="36"/>
        <v>643895555.32000005</v>
      </c>
      <c r="G80" s="27">
        <v>643895555.32000005</v>
      </c>
      <c r="H80" s="28">
        <f t="shared" si="37"/>
        <v>301780744.32000005</v>
      </c>
    </row>
    <row r="81" spans="2:8" ht="20.100000000000001" customHeight="1">
      <c r="B81" s="29" t="s">
        <v>76</v>
      </c>
      <c r="C81" s="30">
        <f>SUM(C82:C83)</f>
        <v>1815424</v>
      </c>
      <c r="D81" s="30">
        <f t="shared" ref="D81:H81" si="38">SUM(D82:D83)</f>
        <v>0</v>
      </c>
      <c r="E81" s="30">
        <f t="shared" si="38"/>
        <v>1815424</v>
      </c>
      <c r="F81" s="30">
        <f t="shared" si="38"/>
        <v>0</v>
      </c>
      <c r="G81" s="30">
        <f t="shared" si="38"/>
        <v>0</v>
      </c>
      <c r="H81" s="31">
        <f t="shared" si="38"/>
        <v>-1815424</v>
      </c>
    </row>
    <row r="82" spans="2:8" ht="20.100000000000001" customHeight="1">
      <c r="B82" s="32" t="s">
        <v>77</v>
      </c>
      <c r="C82" s="27">
        <v>1815424</v>
      </c>
      <c r="D82" s="33">
        <v>0</v>
      </c>
      <c r="E82" s="33">
        <f t="shared" si="35"/>
        <v>1815424</v>
      </c>
      <c r="F82" s="27">
        <f t="shared" ref="F82:F83" si="39">G82</f>
        <v>0</v>
      </c>
      <c r="G82" s="27">
        <v>0</v>
      </c>
      <c r="H82" s="28">
        <f t="shared" ref="H82:H83" si="40">G82-C82</f>
        <v>-1815424</v>
      </c>
    </row>
    <row r="83" spans="2:8" ht="20.100000000000001" customHeight="1">
      <c r="B83" s="32" t="s">
        <v>78</v>
      </c>
      <c r="C83" s="27">
        <v>0</v>
      </c>
      <c r="D83" s="33">
        <v>0</v>
      </c>
      <c r="E83" s="33">
        <f t="shared" si="35"/>
        <v>0</v>
      </c>
      <c r="F83" s="27">
        <f t="shared" si="39"/>
        <v>0</v>
      </c>
      <c r="G83" s="27">
        <v>0</v>
      </c>
      <c r="H83" s="28">
        <f t="shared" si="40"/>
        <v>0</v>
      </c>
    </row>
    <row r="84" spans="2:8" ht="20.100000000000001" customHeight="1">
      <c r="B84" s="29" t="s">
        <v>79</v>
      </c>
      <c r="C84" s="30">
        <f>C85</f>
        <v>0</v>
      </c>
      <c r="D84" s="30">
        <f t="shared" ref="D84:H84" si="41">D85</f>
        <v>0</v>
      </c>
      <c r="E84" s="30">
        <f t="shared" si="41"/>
        <v>0</v>
      </c>
      <c r="F84" s="30">
        <f t="shared" si="41"/>
        <v>0</v>
      </c>
      <c r="G84" s="30">
        <f t="shared" si="41"/>
        <v>0</v>
      </c>
      <c r="H84" s="31">
        <f t="shared" si="41"/>
        <v>0</v>
      </c>
    </row>
    <row r="85" spans="2:8" ht="20.100000000000001" customHeight="1">
      <c r="B85" s="32" t="s">
        <v>80</v>
      </c>
      <c r="C85" s="27">
        <v>0</v>
      </c>
      <c r="D85" s="33">
        <v>0</v>
      </c>
      <c r="E85" s="33">
        <f t="shared" ref="E85" si="42">C85-D85</f>
        <v>0</v>
      </c>
      <c r="F85" s="27">
        <f t="shared" ref="F85" si="43">G85</f>
        <v>0</v>
      </c>
      <c r="G85" s="27">
        <v>0</v>
      </c>
      <c r="H85" s="28">
        <f t="shared" ref="H85" si="44">G85-C85</f>
        <v>0</v>
      </c>
    </row>
    <row r="86" spans="2:8" ht="39.950000000000003" customHeight="1">
      <c r="B86" s="41" t="s">
        <v>81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3">
        <v>0</v>
      </c>
    </row>
    <row r="87" spans="2:8" ht="20.100000000000001" customHeight="1">
      <c r="B87" s="34"/>
      <c r="C87" s="35"/>
      <c r="D87" s="35"/>
      <c r="E87" s="35"/>
      <c r="F87" s="35"/>
      <c r="G87" s="35"/>
      <c r="H87" s="36"/>
    </row>
    <row r="88" spans="2:8" ht="25.5">
      <c r="B88" s="44" t="s">
        <v>82</v>
      </c>
      <c r="C88" s="21">
        <f>SUM(C89:C97)</f>
        <v>0</v>
      </c>
      <c r="D88" s="21">
        <f t="shared" ref="D88:H88" si="45">SUM(D89:D97)</f>
        <v>0</v>
      </c>
      <c r="E88" s="21">
        <f t="shared" si="45"/>
        <v>0</v>
      </c>
      <c r="F88" s="21">
        <f t="shared" si="45"/>
        <v>0</v>
      </c>
      <c r="G88" s="21">
        <f t="shared" si="45"/>
        <v>0</v>
      </c>
      <c r="H88" s="22">
        <f t="shared" si="45"/>
        <v>0</v>
      </c>
    </row>
    <row r="89" spans="2:8" ht="39.75" customHeight="1">
      <c r="B89" s="29" t="s">
        <v>83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1">
        <v>0</v>
      </c>
    </row>
    <row r="90" spans="2:8" ht="25.5">
      <c r="B90" s="29" t="s">
        <v>84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1">
        <v>0</v>
      </c>
    </row>
    <row r="91" spans="2:8" ht="39.950000000000003" customHeight="1">
      <c r="B91" s="29" t="s">
        <v>85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1">
        <v>0</v>
      </c>
    </row>
    <row r="92" spans="2:8" ht="39.950000000000003" customHeight="1">
      <c r="B92" s="29" t="s">
        <v>86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1">
        <v>0</v>
      </c>
    </row>
    <row r="93" spans="2:8" ht="39.950000000000003" customHeight="1">
      <c r="B93" s="29" t="s">
        <v>87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1">
        <v>0</v>
      </c>
    </row>
    <row r="94" spans="2:8" ht="39.950000000000003" customHeight="1">
      <c r="B94" s="29" t="s">
        <v>88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1">
        <v>0</v>
      </c>
    </row>
    <row r="95" spans="2:8" ht="39.950000000000003" customHeight="1">
      <c r="B95" s="29" t="s">
        <v>89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1">
        <v>0</v>
      </c>
    </row>
    <row r="96" spans="2:8" ht="39.950000000000003" customHeight="1">
      <c r="B96" s="29" t="s">
        <v>90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1">
        <v>0</v>
      </c>
    </row>
    <row r="97" spans="2:8" ht="20.100000000000001" customHeight="1">
      <c r="B97" s="29" t="s">
        <v>91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1">
        <v>0</v>
      </c>
    </row>
    <row r="98" spans="2:8" ht="20.100000000000001" customHeight="1">
      <c r="B98" s="34"/>
      <c r="C98" s="35"/>
      <c r="D98" s="35"/>
      <c r="E98" s="35"/>
      <c r="F98" s="35"/>
      <c r="G98" s="35"/>
      <c r="H98" s="36"/>
    </row>
    <row r="99" spans="2:8" ht="39.950000000000003" customHeight="1">
      <c r="B99" s="44" t="s">
        <v>92</v>
      </c>
      <c r="C99" s="21">
        <f t="shared" ref="C99:H99" si="46">SUM(C100,C108,C127,C146,C167)</f>
        <v>36252227713</v>
      </c>
      <c r="D99" s="21">
        <f t="shared" si="46"/>
        <v>0</v>
      </c>
      <c r="E99" s="21">
        <f t="shared" si="46"/>
        <v>36252227713</v>
      </c>
      <c r="F99" s="21">
        <f t="shared" si="46"/>
        <v>35291769611.830002</v>
      </c>
      <c r="G99" s="21">
        <f t="shared" si="46"/>
        <v>35291769611.830002</v>
      </c>
      <c r="H99" s="22">
        <f t="shared" si="46"/>
        <v>-960458101.16999984</v>
      </c>
    </row>
    <row r="100" spans="2:8" ht="20.100000000000001" customHeight="1">
      <c r="B100" s="29" t="s">
        <v>93</v>
      </c>
      <c r="C100" s="30">
        <f>SUM(C101:C107)</f>
        <v>16730513416</v>
      </c>
      <c r="D100" s="30">
        <f t="shared" ref="D100:H100" si="47">SUM(D101:D107)</f>
        <v>0</v>
      </c>
      <c r="E100" s="30">
        <f t="shared" si="47"/>
        <v>16730513416</v>
      </c>
      <c r="F100" s="30">
        <f t="shared" si="47"/>
        <v>16988764740</v>
      </c>
      <c r="G100" s="30">
        <f t="shared" si="47"/>
        <v>16988764740</v>
      </c>
      <c r="H100" s="31">
        <f t="shared" si="47"/>
        <v>258251324</v>
      </c>
    </row>
    <row r="101" spans="2:8" ht="20.100000000000001" customHeight="1">
      <c r="B101" s="32" t="s">
        <v>94</v>
      </c>
      <c r="C101" s="27">
        <v>12965077584</v>
      </c>
      <c r="D101" s="33">
        <v>0</v>
      </c>
      <c r="E101" s="33">
        <f t="shared" ref="E101:E106" si="48">C101-D101</f>
        <v>12965077584</v>
      </c>
      <c r="F101" s="27">
        <f t="shared" ref="F101:F106" si="49">G101</f>
        <v>12818998842</v>
      </c>
      <c r="G101" s="27">
        <v>12818998842</v>
      </c>
      <c r="H101" s="28">
        <f t="shared" ref="H101:H106" si="50">G101-C101</f>
        <v>-146078742</v>
      </c>
    </row>
    <row r="102" spans="2:8" ht="20.100000000000001" customHeight="1">
      <c r="B102" s="32" t="s">
        <v>95</v>
      </c>
      <c r="C102" s="27">
        <v>631919159</v>
      </c>
      <c r="D102" s="33">
        <v>0</v>
      </c>
      <c r="E102" s="33">
        <f t="shared" si="48"/>
        <v>631919159</v>
      </c>
      <c r="F102" s="27">
        <f t="shared" si="49"/>
        <v>613994022</v>
      </c>
      <c r="G102" s="27">
        <v>613994022</v>
      </c>
      <c r="H102" s="28">
        <f t="shared" si="50"/>
        <v>-17925137</v>
      </c>
    </row>
    <row r="103" spans="2:8" ht="20.100000000000001" customHeight="1">
      <c r="B103" s="32" t="s">
        <v>96</v>
      </c>
      <c r="C103" s="27">
        <v>947978778</v>
      </c>
      <c r="D103" s="33">
        <v>0</v>
      </c>
      <c r="E103" s="33">
        <f t="shared" si="48"/>
        <v>947978778</v>
      </c>
      <c r="F103" s="27">
        <f t="shared" si="49"/>
        <v>949012708</v>
      </c>
      <c r="G103" s="27">
        <v>949012708</v>
      </c>
      <c r="H103" s="28">
        <f t="shared" si="50"/>
        <v>1033930</v>
      </c>
    </row>
    <row r="104" spans="2:8" ht="20.100000000000001" customHeight="1">
      <c r="B104" s="32" t="s">
        <v>97</v>
      </c>
      <c r="C104" s="27">
        <v>514447839</v>
      </c>
      <c r="D104" s="33">
        <v>0</v>
      </c>
      <c r="E104" s="33">
        <f t="shared" si="48"/>
        <v>514447839</v>
      </c>
      <c r="F104" s="27">
        <f t="shared" si="49"/>
        <v>507813877</v>
      </c>
      <c r="G104" s="27">
        <v>507813877</v>
      </c>
      <c r="H104" s="28">
        <f t="shared" si="50"/>
        <v>-6633962</v>
      </c>
    </row>
    <row r="105" spans="2:8" ht="20.100000000000001" customHeight="1">
      <c r="B105" s="32" t="s">
        <v>98</v>
      </c>
      <c r="C105" s="27">
        <v>542666047</v>
      </c>
      <c r="D105" s="33">
        <v>0</v>
      </c>
      <c r="E105" s="33">
        <f t="shared" si="48"/>
        <v>542666047</v>
      </c>
      <c r="F105" s="27">
        <f t="shared" si="49"/>
        <v>673684877</v>
      </c>
      <c r="G105" s="27">
        <v>673684877</v>
      </c>
      <c r="H105" s="28">
        <f t="shared" si="50"/>
        <v>131018830</v>
      </c>
    </row>
    <row r="106" spans="2:8" ht="20.100000000000001" customHeight="1">
      <c r="B106" s="32" t="s">
        <v>99</v>
      </c>
      <c r="C106" s="27">
        <v>1128424009</v>
      </c>
      <c r="D106" s="33">
        <v>0</v>
      </c>
      <c r="E106" s="33">
        <f t="shared" si="48"/>
        <v>1128424009</v>
      </c>
      <c r="F106" s="27">
        <f t="shared" si="49"/>
        <v>1385106136</v>
      </c>
      <c r="G106" s="27">
        <v>1385106136</v>
      </c>
      <c r="H106" s="28">
        <f t="shared" si="50"/>
        <v>256682127</v>
      </c>
    </row>
    <row r="107" spans="2:8" ht="20.100000000000001" customHeight="1">
      <c r="B107" s="32" t="s">
        <v>100</v>
      </c>
      <c r="C107" s="27">
        <v>0</v>
      </c>
      <c r="D107" s="45">
        <v>0</v>
      </c>
      <c r="E107" s="33">
        <f>C107-D107</f>
        <v>0</v>
      </c>
      <c r="F107" s="27">
        <f>G107</f>
        <v>40154278</v>
      </c>
      <c r="G107" s="27">
        <v>40154278</v>
      </c>
      <c r="H107" s="28">
        <f>G107-C107</f>
        <v>40154278</v>
      </c>
    </row>
    <row r="108" spans="2:8" ht="20.100000000000001" customHeight="1">
      <c r="B108" s="29" t="s">
        <v>101</v>
      </c>
      <c r="C108" s="30">
        <f>SUM(C109,C112:C113,C116:C117,C122,C125:C126)</f>
        <v>15274365694</v>
      </c>
      <c r="D108" s="30">
        <f t="shared" ref="D108:H108" si="51">SUM(D109,D112:D113,D116:D117,D122,D125:D126)</f>
        <v>0</v>
      </c>
      <c r="E108" s="30">
        <f t="shared" si="51"/>
        <v>15274365694</v>
      </c>
      <c r="F108" s="30">
        <f t="shared" si="51"/>
        <v>13478941305.34</v>
      </c>
      <c r="G108" s="30">
        <f t="shared" si="51"/>
        <v>13478941305.34</v>
      </c>
      <c r="H108" s="31">
        <f t="shared" si="51"/>
        <v>-1795424388.6599998</v>
      </c>
    </row>
    <row r="109" spans="2:8" ht="20.100000000000001" customHeight="1">
      <c r="B109" s="32" t="s">
        <v>102</v>
      </c>
      <c r="C109" s="46">
        <f>SUM(C110:C111)</f>
        <v>7362486080</v>
      </c>
      <c r="D109" s="46">
        <f t="shared" ref="D109:H109" si="52">SUM(D110:D111)</f>
        <v>0</v>
      </c>
      <c r="E109" s="46">
        <f t="shared" si="52"/>
        <v>7362486080</v>
      </c>
      <c r="F109" s="46">
        <f t="shared" si="52"/>
        <v>6642142292.2700005</v>
      </c>
      <c r="G109" s="46">
        <f t="shared" si="52"/>
        <v>6642142292.2700005</v>
      </c>
      <c r="H109" s="47">
        <f t="shared" si="52"/>
        <v>-720343787.72999954</v>
      </c>
    </row>
    <row r="110" spans="2:8" ht="20.100000000000001" customHeight="1">
      <c r="B110" s="48" t="s">
        <v>103</v>
      </c>
      <c r="C110" s="27">
        <v>7162827940</v>
      </c>
      <c r="D110" s="33">
        <v>0</v>
      </c>
      <c r="E110" s="33">
        <f t="shared" ref="E110:E112" si="53">C110-D110</f>
        <v>7162827940</v>
      </c>
      <c r="F110" s="27">
        <f t="shared" ref="F110:F112" si="54">G110</f>
        <v>6442484152.2700005</v>
      </c>
      <c r="G110" s="27">
        <v>6442484152.2700005</v>
      </c>
      <c r="H110" s="28">
        <f t="shared" ref="H110:H112" si="55">G110-C110</f>
        <v>-720343787.72999954</v>
      </c>
    </row>
    <row r="111" spans="2:8" ht="20.100000000000001" customHeight="1">
      <c r="B111" s="48" t="s">
        <v>104</v>
      </c>
      <c r="C111" s="27">
        <v>199658140</v>
      </c>
      <c r="D111" s="33">
        <v>0</v>
      </c>
      <c r="E111" s="33">
        <f t="shared" si="53"/>
        <v>199658140</v>
      </c>
      <c r="F111" s="27">
        <f t="shared" si="54"/>
        <v>199658140</v>
      </c>
      <c r="G111" s="27">
        <v>199658140</v>
      </c>
      <c r="H111" s="28">
        <f t="shared" si="55"/>
        <v>0</v>
      </c>
    </row>
    <row r="112" spans="2:8" ht="20.100000000000001" customHeight="1">
      <c r="B112" s="32" t="s">
        <v>105</v>
      </c>
      <c r="C112" s="27">
        <v>2393810699</v>
      </c>
      <c r="D112" s="33">
        <v>0</v>
      </c>
      <c r="E112" s="33">
        <f t="shared" si="53"/>
        <v>2393810699</v>
      </c>
      <c r="F112" s="27">
        <f t="shared" si="54"/>
        <v>1425168092.2599998</v>
      </c>
      <c r="G112" s="27">
        <v>1425168092.2599998</v>
      </c>
      <c r="H112" s="28">
        <f t="shared" si="55"/>
        <v>-968642606.74000025</v>
      </c>
    </row>
    <row r="113" spans="2:8" ht="20.100000000000001" customHeight="1">
      <c r="B113" s="32" t="s">
        <v>106</v>
      </c>
      <c r="C113" s="46">
        <f>SUM(C114:C115)</f>
        <v>1635693363</v>
      </c>
      <c r="D113" s="46">
        <f t="shared" ref="D113:H113" si="56">SUM(D114:D115)</f>
        <v>0</v>
      </c>
      <c r="E113" s="46">
        <f t="shared" si="56"/>
        <v>1635693363</v>
      </c>
      <c r="F113" s="46">
        <f t="shared" si="56"/>
        <v>1636080357</v>
      </c>
      <c r="G113" s="46">
        <f t="shared" si="56"/>
        <v>1636080357</v>
      </c>
      <c r="H113" s="47">
        <f t="shared" si="56"/>
        <v>386994</v>
      </c>
    </row>
    <row r="114" spans="2:8" ht="20.100000000000001" customHeight="1">
      <c r="B114" s="48" t="s">
        <v>107</v>
      </c>
      <c r="C114" s="27">
        <v>198269782</v>
      </c>
      <c r="D114" s="33">
        <v>0</v>
      </c>
      <c r="E114" s="33">
        <f t="shared" ref="E114:E126" si="57">C114-D114</f>
        <v>198269782</v>
      </c>
      <c r="F114" s="27">
        <f t="shared" ref="F114:F116" si="58">G114</f>
        <v>198316691</v>
      </c>
      <c r="G114" s="27">
        <v>198316691</v>
      </c>
      <c r="H114" s="28">
        <f t="shared" ref="H114:H116" si="59">G114-C114</f>
        <v>46909</v>
      </c>
    </row>
    <row r="115" spans="2:8" ht="20.100000000000001" customHeight="1">
      <c r="B115" s="48" t="s">
        <v>108</v>
      </c>
      <c r="C115" s="27">
        <v>1437423581</v>
      </c>
      <c r="D115" s="33">
        <v>0</v>
      </c>
      <c r="E115" s="33">
        <f t="shared" si="57"/>
        <v>1437423581</v>
      </c>
      <c r="F115" s="27">
        <f t="shared" si="58"/>
        <v>1437763666</v>
      </c>
      <c r="G115" s="27">
        <v>1437763666</v>
      </c>
      <c r="H115" s="28">
        <f t="shared" si="59"/>
        <v>340085</v>
      </c>
    </row>
    <row r="116" spans="2:8" ht="20.100000000000001" customHeight="1">
      <c r="B116" s="32" t="s">
        <v>109</v>
      </c>
      <c r="C116" s="27">
        <v>1755458257</v>
      </c>
      <c r="D116" s="33">
        <v>0</v>
      </c>
      <c r="E116" s="33">
        <f t="shared" si="57"/>
        <v>1755458257</v>
      </c>
      <c r="F116" s="27">
        <f t="shared" si="58"/>
        <v>1707124386</v>
      </c>
      <c r="G116" s="27">
        <v>1707124386</v>
      </c>
      <c r="H116" s="28">
        <f t="shared" si="59"/>
        <v>-48333871</v>
      </c>
    </row>
    <row r="117" spans="2:8" ht="20.100000000000001" customHeight="1">
      <c r="B117" s="32" t="s">
        <v>110</v>
      </c>
      <c r="C117" s="46">
        <f>SUM(C118:C121)</f>
        <v>915293798</v>
      </c>
      <c r="D117" s="46">
        <f t="shared" ref="D117:H117" si="60">SUM(D118:D121)</f>
        <v>0</v>
      </c>
      <c r="E117" s="46">
        <f t="shared" si="60"/>
        <v>915293798</v>
      </c>
      <c r="F117" s="46">
        <f t="shared" si="60"/>
        <v>877156233</v>
      </c>
      <c r="G117" s="46">
        <f t="shared" si="60"/>
        <v>877156233</v>
      </c>
      <c r="H117" s="47">
        <f t="shared" si="60"/>
        <v>-38137565</v>
      </c>
    </row>
    <row r="118" spans="2:8" ht="20.100000000000001" customHeight="1">
      <c r="B118" s="48" t="s">
        <v>111</v>
      </c>
      <c r="C118" s="27">
        <v>290790515</v>
      </c>
      <c r="D118" s="33">
        <v>0</v>
      </c>
      <c r="E118" s="33">
        <f t="shared" si="57"/>
        <v>290790515</v>
      </c>
      <c r="F118" s="27">
        <f t="shared" ref="F118:F121" si="61">G118</f>
        <v>291956320</v>
      </c>
      <c r="G118" s="27">
        <v>291956320</v>
      </c>
      <c r="H118" s="28">
        <f t="shared" ref="H118:H121" si="62">G118-C118</f>
        <v>1165805</v>
      </c>
    </row>
    <row r="119" spans="2:8" ht="20.100000000000001" customHeight="1">
      <c r="B119" s="48" t="s">
        <v>112</v>
      </c>
      <c r="C119" s="27">
        <v>397113871</v>
      </c>
      <c r="D119" s="33">
        <v>0</v>
      </c>
      <c r="E119" s="33">
        <f t="shared" si="57"/>
        <v>397113871</v>
      </c>
      <c r="F119" s="27">
        <f t="shared" si="61"/>
        <v>408132112</v>
      </c>
      <c r="G119" s="27">
        <v>408132112</v>
      </c>
      <c r="H119" s="28">
        <f t="shared" si="62"/>
        <v>11018241</v>
      </c>
    </row>
    <row r="120" spans="2:8" ht="20.100000000000001" customHeight="1">
      <c r="B120" s="48" t="s">
        <v>113</v>
      </c>
      <c r="C120" s="27">
        <v>13598915</v>
      </c>
      <c r="D120" s="33">
        <v>0</v>
      </c>
      <c r="E120" s="33">
        <f t="shared" si="57"/>
        <v>13598915</v>
      </c>
      <c r="F120" s="27">
        <f t="shared" si="61"/>
        <v>15101711</v>
      </c>
      <c r="G120" s="27">
        <v>15101711</v>
      </c>
      <c r="H120" s="28">
        <f t="shared" si="62"/>
        <v>1502796</v>
      </c>
    </row>
    <row r="121" spans="2:8" ht="20.100000000000001" customHeight="1">
      <c r="B121" s="48" t="s">
        <v>114</v>
      </c>
      <c r="C121" s="27">
        <v>213790497</v>
      </c>
      <c r="D121" s="33">
        <v>0</v>
      </c>
      <c r="E121" s="33">
        <f t="shared" si="57"/>
        <v>213790497</v>
      </c>
      <c r="F121" s="27">
        <f t="shared" si="61"/>
        <v>161966090</v>
      </c>
      <c r="G121" s="27">
        <v>161966090</v>
      </c>
      <c r="H121" s="28">
        <f t="shared" si="62"/>
        <v>-51824407</v>
      </c>
    </row>
    <row r="122" spans="2:8" ht="20.100000000000001" customHeight="1">
      <c r="B122" s="32" t="s">
        <v>115</v>
      </c>
      <c r="C122" s="46">
        <f>SUM(C123:C124)</f>
        <v>194080553</v>
      </c>
      <c r="D122" s="46">
        <f t="shared" ref="D122:H122" si="63">SUM(D123:D124)</f>
        <v>0</v>
      </c>
      <c r="E122" s="46">
        <f t="shared" si="63"/>
        <v>194080553</v>
      </c>
      <c r="F122" s="46">
        <f t="shared" si="63"/>
        <v>211748882.81</v>
      </c>
      <c r="G122" s="46">
        <f t="shared" si="63"/>
        <v>211748882.81</v>
      </c>
      <c r="H122" s="47">
        <f t="shared" si="63"/>
        <v>17668329.810000017</v>
      </c>
    </row>
    <row r="123" spans="2:8" ht="20.100000000000001" customHeight="1">
      <c r="B123" s="48" t="s">
        <v>116</v>
      </c>
      <c r="C123" s="27">
        <v>129517232</v>
      </c>
      <c r="D123" s="33">
        <v>0</v>
      </c>
      <c r="E123" s="33">
        <f t="shared" si="57"/>
        <v>129517232</v>
      </c>
      <c r="F123" s="27">
        <f t="shared" ref="F123:F126" si="64">G123</f>
        <v>145174299.95000002</v>
      </c>
      <c r="G123" s="27">
        <v>145174299.95000002</v>
      </c>
      <c r="H123" s="28">
        <f t="shared" ref="H123:H126" si="65">G123-C123</f>
        <v>15657067.950000018</v>
      </c>
    </row>
    <row r="124" spans="2:8" ht="20.100000000000001" customHeight="1">
      <c r="B124" s="48" t="s">
        <v>117</v>
      </c>
      <c r="C124" s="27">
        <v>64563321</v>
      </c>
      <c r="D124" s="33">
        <v>0</v>
      </c>
      <c r="E124" s="33">
        <f t="shared" si="57"/>
        <v>64563321</v>
      </c>
      <c r="F124" s="27">
        <f t="shared" si="64"/>
        <v>66574582.859999999</v>
      </c>
      <c r="G124" s="27">
        <v>66574582.859999999</v>
      </c>
      <c r="H124" s="28">
        <f t="shared" si="65"/>
        <v>2011261.8599999994</v>
      </c>
    </row>
    <row r="125" spans="2:8" ht="20.100000000000001" customHeight="1">
      <c r="B125" s="32" t="s">
        <v>118</v>
      </c>
      <c r="C125" s="27">
        <v>231181574</v>
      </c>
      <c r="D125" s="33">
        <v>0</v>
      </c>
      <c r="E125" s="33">
        <f t="shared" si="57"/>
        <v>231181574</v>
      </c>
      <c r="F125" s="27">
        <f t="shared" si="64"/>
        <v>230950392</v>
      </c>
      <c r="G125" s="27">
        <v>230950392</v>
      </c>
      <c r="H125" s="28">
        <f t="shared" si="65"/>
        <v>-231182</v>
      </c>
    </row>
    <row r="126" spans="2:8" ht="25.5">
      <c r="B126" s="99" t="s">
        <v>119</v>
      </c>
      <c r="C126" s="27">
        <v>786361370</v>
      </c>
      <c r="D126" s="33">
        <v>0</v>
      </c>
      <c r="E126" s="33">
        <f t="shared" si="57"/>
        <v>786361370</v>
      </c>
      <c r="F126" s="27">
        <f t="shared" si="64"/>
        <v>748570670</v>
      </c>
      <c r="G126" s="27">
        <v>748570670</v>
      </c>
      <c r="H126" s="28">
        <f t="shared" si="65"/>
        <v>-37790700</v>
      </c>
    </row>
    <row r="127" spans="2:8" ht="20.100000000000001" customHeight="1">
      <c r="B127" s="29" t="s">
        <v>120</v>
      </c>
      <c r="C127" s="30">
        <f>SUM(C128:C145)</f>
        <v>2226735855</v>
      </c>
      <c r="D127" s="30">
        <f t="shared" ref="D127:H127" si="66">SUM(D128:D145)</f>
        <v>0</v>
      </c>
      <c r="E127" s="30">
        <f t="shared" si="66"/>
        <v>2226735855</v>
      </c>
      <c r="F127" s="30">
        <f t="shared" si="66"/>
        <v>2946032106.4900002</v>
      </c>
      <c r="G127" s="30">
        <f t="shared" si="66"/>
        <v>2946032106.4900002</v>
      </c>
      <c r="H127" s="31">
        <f t="shared" si="66"/>
        <v>719296251.49000001</v>
      </c>
    </row>
    <row r="128" spans="2:8" ht="20.100000000000001" customHeight="1">
      <c r="B128" s="32" t="s">
        <v>121</v>
      </c>
      <c r="C128" s="27">
        <v>56169144</v>
      </c>
      <c r="D128" s="33">
        <v>0</v>
      </c>
      <c r="E128" s="33">
        <f t="shared" ref="E128:E166" si="67">C128-D128</f>
        <v>56169144</v>
      </c>
      <c r="F128" s="27">
        <f t="shared" ref="F128:F145" si="68">G128</f>
        <v>61292790.579999998</v>
      </c>
      <c r="G128" s="27">
        <v>61292790.579999998</v>
      </c>
      <c r="H128" s="28">
        <f t="shared" ref="H128:H145" si="69">G128-C128</f>
        <v>5123646.5799999982</v>
      </c>
    </row>
    <row r="129" spans="2:8" ht="20.100000000000001" customHeight="1">
      <c r="B129" s="32" t="s">
        <v>122</v>
      </c>
      <c r="C129" s="27">
        <v>0</v>
      </c>
      <c r="D129" s="33">
        <v>0</v>
      </c>
      <c r="E129" s="33">
        <f t="shared" si="67"/>
        <v>0</v>
      </c>
      <c r="F129" s="27">
        <f t="shared" si="68"/>
        <v>0</v>
      </c>
      <c r="G129" s="27">
        <v>0</v>
      </c>
      <c r="H129" s="28">
        <f t="shared" si="69"/>
        <v>0</v>
      </c>
    </row>
    <row r="130" spans="2:8" ht="20.100000000000001" customHeight="1">
      <c r="B130" s="32" t="s">
        <v>123</v>
      </c>
      <c r="C130" s="27">
        <v>0</v>
      </c>
      <c r="D130" s="33">
        <v>0</v>
      </c>
      <c r="E130" s="33">
        <f t="shared" si="67"/>
        <v>0</v>
      </c>
      <c r="F130" s="27">
        <f t="shared" si="68"/>
        <v>0</v>
      </c>
      <c r="G130" s="27">
        <v>0</v>
      </c>
      <c r="H130" s="28">
        <f t="shared" si="69"/>
        <v>0</v>
      </c>
    </row>
    <row r="131" spans="2:8" ht="20.100000000000001" customHeight="1">
      <c r="B131" s="32" t="s">
        <v>124</v>
      </c>
      <c r="C131" s="27">
        <v>0</v>
      </c>
      <c r="D131" s="33">
        <v>0</v>
      </c>
      <c r="E131" s="33">
        <f t="shared" si="67"/>
        <v>0</v>
      </c>
      <c r="F131" s="27">
        <f t="shared" si="68"/>
        <v>0</v>
      </c>
      <c r="G131" s="27">
        <v>0</v>
      </c>
      <c r="H131" s="28">
        <f t="shared" si="69"/>
        <v>0</v>
      </c>
    </row>
    <row r="132" spans="2:8" ht="20.100000000000001" customHeight="1">
      <c r="B132" s="32" t="s">
        <v>125</v>
      </c>
      <c r="C132" s="27">
        <v>0</v>
      </c>
      <c r="D132" s="33">
        <v>0</v>
      </c>
      <c r="E132" s="33">
        <f t="shared" si="67"/>
        <v>0</v>
      </c>
      <c r="F132" s="27">
        <f t="shared" si="68"/>
        <v>0</v>
      </c>
      <c r="G132" s="27">
        <v>0</v>
      </c>
      <c r="H132" s="28">
        <f t="shared" si="69"/>
        <v>0</v>
      </c>
    </row>
    <row r="133" spans="2:8" ht="20.100000000000001" customHeight="1">
      <c r="B133" s="32" t="s">
        <v>126</v>
      </c>
      <c r="C133" s="27">
        <v>1352879051</v>
      </c>
      <c r="D133" s="33">
        <v>0</v>
      </c>
      <c r="E133" s="33">
        <f t="shared" si="67"/>
        <v>1352879051</v>
      </c>
      <c r="F133" s="27">
        <f t="shared" si="68"/>
        <v>1822692715.1000001</v>
      </c>
      <c r="G133" s="27">
        <v>1822692715.1000001</v>
      </c>
      <c r="H133" s="28">
        <f t="shared" si="69"/>
        <v>469813664.10000014</v>
      </c>
    </row>
    <row r="134" spans="2:8" ht="20.100000000000001" customHeight="1">
      <c r="B134" s="32" t="s">
        <v>127</v>
      </c>
      <c r="C134" s="27">
        <v>712978325</v>
      </c>
      <c r="D134" s="33">
        <v>0</v>
      </c>
      <c r="E134" s="33">
        <f t="shared" si="67"/>
        <v>712978325</v>
      </c>
      <c r="F134" s="27">
        <f t="shared" si="68"/>
        <v>731039670.59000003</v>
      </c>
      <c r="G134" s="27">
        <v>731039670.59000003</v>
      </c>
      <c r="H134" s="28">
        <f t="shared" si="69"/>
        <v>18061345.590000033</v>
      </c>
    </row>
    <row r="135" spans="2:8" ht="20.100000000000001" customHeight="1">
      <c r="B135" s="32" t="s">
        <v>128</v>
      </c>
      <c r="C135" s="27">
        <v>0</v>
      </c>
      <c r="D135" s="33">
        <v>0</v>
      </c>
      <c r="E135" s="33">
        <f t="shared" si="67"/>
        <v>0</v>
      </c>
      <c r="F135" s="27">
        <f t="shared" si="68"/>
        <v>0</v>
      </c>
      <c r="G135" s="27">
        <v>0</v>
      </c>
      <c r="H135" s="28">
        <f t="shared" si="69"/>
        <v>0</v>
      </c>
    </row>
    <row r="136" spans="2:8" ht="20.100000000000001" customHeight="1">
      <c r="B136" s="32" t="s">
        <v>129</v>
      </c>
      <c r="C136" s="27">
        <v>2824344</v>
      </c>
      <c r="D136" s="33">
        <v>0</v>
      </c>
      <c r="E136" s="33">
        <f t="shared" si="67"/>
        <v>2824344</v>
      </c>
      <c r="F136" s="27">
        <f t="shared" si="68"/>
        <v>6743073.7800000003</v>
      </c>
      <c r="G136" s="27">
        <v>6743073.7800000003</v>
      </c>
      <c r="H136" s="28">
        <f t="shared" si="69"/>
        <v>3918729.7800000003</v>
      </c>
    </row>
    <row r="137" spans="2:8" ht="20.100000000000001" customHeight="1">
      <c r="B137" s="32" t="s">
        <v>130</v>
      </c>
      <c r="C137" s="27">
        <v>82205082</v>
      </c>
      <c r="D137" s="33">
        <v>0</v>
      </c>
      <c r="E137" s="33">
        <f t="shared" si="67"/>
        <v>82205082</v>
      </c>
      <c r="F137" s="27">
        <f t="shared" si="68"/>
        <v>129437410.59999999</v>
      </c>
      <c r="G137" s="27">
        <v>129437410.59999999</v>
      </c>
      <c r="H137" s="28">
        <f t="shared" si="69"/>
        <v>47232328.599999994</v>
      </c>
    </row>
    <row r="138" spans="2:8" ht="20.100000000000001" customHeight="1">
      <c r="B138" s="32" t="s">
        <v>131</v>
      </c>
      <c r="C138" s="27">
        <v>0</v>
      </c>
      <c r="D138" s="33">
        <v>0</v>
      </c>
      <c r="E138" s="33">
        <f t="shared" si="67"/>
        <v>0</v>
      </c>
      <c r="F138" s="27">
        <f t="shared" si="68"/>
        <v>0</v>
      </c>
      <c r="G138" s="27">
        <v>0</v>
      </c>
      <c r="H138" s="28">
        <f t="shared" si="69"/>
        <v>0</v>
      </c>
    </row>
    <row r="139" spans="2:8" ht="20.100000000000001" customHeight="1">
      <c r="B139" s="32" t="s">
        <v>132</v>
      </c>
      <c r="C139" s="27">
        <v>0</v>
      </c>
      <c r="D139" s="33">
        <v>0</v>
      </c>
      <c r="E139" s="33">
        <f t="shared" si="67"/>
        <v>0</v>
      </c>
      <c r="F139" s="27">
        <f t="shared" si="68"/>
        <v>0</v>
      </c>
      <c r="G139" s="27">
        <v>0</v>
      </c>
      <c r="H139" s="28">
        <f t="shared" si="69"/>
        <v>0</v>
      </c>
    </row>
    <row r="140" spans="2:8" ht="20.100000000000001" customHeight="1">
      <c r="B140" s="32" t="s">
        <v>133</v>
      </c>
      <c r="C140" s="27">
        <v>0</v>
      </c>
      <c r="D140" s="33">
        <v>0</v>
      </c>
      <c r="E140" s="33">
        <f t="shared" si="67"/>
        <v>0</v>
      </c>
      <c r="F140" s="27">
        <f t="shared" si="68"/>
        <v>153495256.31999999</v>
      </c>
      <c r="G140" s="27">
        <v>153495256.31999999</v>
      </c>
      <c r="H140" s="28">
        <f t="shared" si="69"/>
        <v>153495256.31999999</v>
      </c>
    </row>
    <row r="141" spans="2:8" ht="20.100000000000001" customHeight="1">
      <c r="B141" s="32" t="s">
        <v>134</v>
      </c>
      <c r="C141" s="27">
        <v>5718433</v>
      </c>
      <c r="D141" s="33">
        <v>0</v>
      </c>
      <c r="E141" s="33">
        <f t="shared" si="67"/>
        <v>5718433</v>
      </c>
      <c r="F141" s="27">
        <f t="shared" si="68"/>
        <v>7906494.2999999998</v>
      </c>
      <c r="G141" s="27">
        <v>7906494.2999999998</v>
      </c>
      <c r="H141" s="28">
        <f t="shared" si="69"/>
        <v>2188061.2999999998</v>
      </c>
    </row>
    <row r="142" spans="2:8" ht="20.100000000000001" customHeight="1">
      <c r="B142" s="32" t="s">
        <v>135</v>
      </c>
      <c r="C142" s="27">
        <v>0</v>
      </c>
      <c r="D142" s="33">
        <v>0</v>
      </c>
      <c r="E142" s="33">
        <f t="shared" si="67"/>
        <v>0</v>
      </c>
      <c r="F142" s="27">
        <f t="shared" si="68"/>
        <v>16912462</v>
      </c>
      <c r="G142" s="27">
        <v>16912462</v>
      </c>
      <c r="H142" s="28">
        <f t="shared" si="69"/>
        <v>16912462</v>
      </c>
    </row>
    <row r="143" spans="2:8" ht="20.100000000000001" customHeight="1">
      <c r="B143" s="32" t="s">
        <v>136</v>
      </c>
      <c r="C143" s="27">
        <v>0</v>
      </c>
      <c r="D143" s="33">
        <v>0</v>
      </c>
      <c r="E143" s="33">
        <f t="shared" si="67"/>
        <v>0</v>
      </c>
      <c r="F143" s="27">
        <f t="shared" si="68"/>
        <v>0</v>
      </c>
      <c r="G143" s="27">
        <v>0</v>
      </c>
      <c r="H143" s="28">
        <f t="shared" si="69"/>
        <v>0</v>
      </c>
    </row>
    <row r="144" spans="2:8" ht="20.100000000000001" customHeight="1">
      <c r="B144" s="32" t="s">
        <v>137</v>
      </c>
      <c r="C144" s="27">
        <v>12516566</v>
      </c>
      <c r="D144" s="33">
        <v>0</v>
      </c>
      <c r="E144" s="33">
        <f t="shared" si="67"/>
        <v>12516566</v>
      </c>
      <c r="F144" s="27">
        <f t="shared" si="68"/>
        <v>12496607.220000001</v>
      </c>
      <c r="G144" s="27">
        <v>12496607.220000001</v>
      </c>
      <c r="H144" s="28">
        <f t="shared" si="69"/>
        <v>-19958.779999999329</v>
      </c>
    </row>
    <row r="145" spans="2:8" ht="20.100000000000001" customHeight="1">
      <c r="B145" s="32" t="s">
        <v>138</v>
      </c>
      <c r="C145" s="27">
        <v>1444910</v>
      </c>
      <c r="D145" s="33">
        <v>0</v>
      </c>
      <c r="E145" s="33">
        <f t="shared" si="67"/>
        <v>1444910</v>
      </c>
      <c r="F145" s="27">
        <f t="shared" si="68"/>
        <v>4015626</v>
      </c>
      <c r="G145" s="27">
        <v>4015626</v>
      </c>
      <c r="H145" s="28">
        <f t="shared" si="69"/>
        <v>2570716</v>
      </c>
    </row>
    <row r="146" spans="2:8" ht="20.100000000000001" customHeight="1">
      <c r="B146" s="29" t="s">
        <v>139</v>
      </c>
      <c r="C146" s="30">
        <f>SUM(C147:C166)</f>
        <v>2020612748</v>
      </c>
      <c r="D146" s="30">
        <f t="shared" ref="D146:H146" si="70">SUM(D147:D166)</f>
        <v>0</v>
      </c>
      <c r="E146" s="30">
        <f t="shared" si="70"/>
        <v>2020612748</v>
      </c>
      <c r="F146" s="30">
        <f t="shared" si="70"/>
        <v>1878031460</v>
      </c>
      <c r="G146" s="30">
        <f t="shared" si="70"/>
        <v>1878031460</v>
      </c>
      <c r="H146" s="31">
        <f t="shared" si="70"/>
        <v>-142581288</v>
      </c>
    </row>
    <row r="147" spans="2:8" ht="20.100000000000001" customHeight="1">
      <c r="B147" s="32" t="s">
        <v>140</v>
      </c>
      <c r="C147" s="27">
        <v>157029</v>
      </c>
      <c r="D147" s="33">
        <v>0</v>
      </c>
      <c r="E147" s="33">
        <f t="shared" si="67"/>
        <v>157029</v>
      </c>
      <c r="F147" s="27">
        <f t="shared" ref="F147:F166" si="71">G147</f>
        <v>96731</v>
      </c>
      <c r="G147" s="27">
        <v>96731</v>
      </c>
      <c r="H147" s="28">
        <f t="shared" ref="H147:H149" si="72">G147-C147</f>
        <v>-60298</v>
      </c>
    </row>
    <row r="148" spans="2:8" ht="20.100000000000001" customHeight="1">
      <c r="B148" s="32" t="s">
        <v>141</v>
      </c>
      <c r="C148" s="27">
        <v>72709703</v>
      </c>
      <c r="D148" s="33">
        <v>0</v>
      </c>
      <c r="E148" s="33">
        <f>C148-D148</f>
        <v>72709703</v>
      </c>
      <c r="F148" s="27">
        <f t="shared" si="71"/>
        <v>72709704</v>
      </c>
      <c r="G148" s="27">
        <v>72709704</v>
      </c>
      <c r="H148" s="28">
        <f>G148-C148</f>
        <v>1</v>
      </c>
    </row>
    <row r="149" spans="2:8" ht="20.100000000000001" customHeight="1">
      <c r="B149" s="32" t="s">
        <v>142</v>
      </c>
      <c r="C149" s="27">
        <v>386040610</v>
      </c>
      <c r="D149" s="33">
        <v>0</v>
      </c>
      <c r="E149" s="33">
        <f t="shared" si="67"/>
        <v>386040610</v>
      </c>
      <c r="F149" s="27">
        <f t="shared" si="71"/>
        <v>380492288</v>
      </c>
      <c r="G149" s="27">
        <v>380492288</v>
      </c>
      <c r="H149" s="28">
        <f t="shared" si="72"/>
        <v>-5548322</v>
      </c>
    </row>
    <row r="150" spans="2:8" ht="20.100000000000001" customHeight="1">
      <c r="B150" s="32" t="s">
        <v>143</v>
      </c>
      <c r="C150" s="27">
        <v>19368500</v>
      </c>
      <c r="D150" s="33">
        <v>0</v>
      </c>
      <c r="E150" s="33">
        <f>C150-D150</f>
        <v>19368500</v>
      </c>
      <c r="F150" s="27">
        <f t="shared" si="71"/>
        <v>13893987</v>
      </c>
      <c r="G150" s="27">
        <v>13893987</v>
      </c>
      <c r="H150" s="28">
        <f>G150-C150</f>
        <v>-5474513</v>
      </c>
    </row>
    <row r="151" spans="2:8" ht="20.100000000000001" customHeight="1">
      <c r="B151" s="32" t="s">
        <v>144</v>
      </c>
      <c r="C151" s="27">
        <v>149706757</v>
      </c>
      <c r="D151" s="46">
        <v>0</v>
      </c>
      <c r="E151" s="33">
        <f>C151-D151</f>
        <v>149706757</v>
      </c>
      <c r="F151" s="27">
        <f t="shared" si="71"/>
        <v>115955830</v>
      </c>
      <c r="G151" s="27">
        <v>115955830</v>
      </c>
      <c r="H151" s="28">
        <f>G151-C151</f>
        <v>-33750927</v>
      </c>
    </row>
    <row r="152" spans="2:8" ht="20.100000000000001" customHeight="1">
      <c r="B152" s="32" t="s">
        <v>145</v>
      </c>
      <c r="C152" s="27">
        <v>44214331</v>
      </c>
      <c r="D152" s="33">
        <v>0</v>
      </c>
      <c r="E152" s="33">
        <f t="shared" si="67"/>
        <v>44214331</v>
      </c>
      <c r="F152" s="27">
        <f t="shared" si="71"/>
        <v>43959401</v>
      </c>
      <c r="G152" s="27">
        <v>43959401</v>
      </c>
      <c r="H152" s="28">
        <f t="shared" ref="H152:H166" si="73">G152-C152</f>
        <v>-254930</v>
      </c>
    </row>
    <row r="153" spans="2:8" ht="20.100000000000001" customHeight="1">
      <c r="B153" s="32" t="s">
        <v>146</v>
      </c>
      <c r="C153" s="27">
        <v>0</v>
      </c>
      <c r="D153" s="33">
        <v>0</v>
      </c>
      <c r="E153" s="33">
        <f t="shared" si="67"/>
        <v>0</v>
      </c>
      <c r="F153" s="27">
        <f t="shared" si="71"/>
        <v>3166</v>
      </c>
      <c r="G153" s="27">
        <v>3166</v>
      </c>
      <c r="H153" s="28">
        <f t="shared" si="73"/>
        <v>3166</v>
      </c>
    </row>
    <row r="154" spans="2:8" ht="20.100000000000001" customHeight="1">
      <c r="B154" s="32" t="s">
        <v>147</v>
      </c>
      <c r="C154" s="27">
        <v>463035082</v>
      </c>
      <c r="D154" s="33">
        <v>0</v>
      </c>
      <c r="E154" s="33">
        <f t="shared" si="67"/>
        <v>463035082</v>
      </c>
      <c r="F154" s="27">
        <f t="shared" si="71"/>
        <v>562236267</v>
      </c>
      <c r="G154" s="27">
        <v>562236267</v>
      </c>
      <c r="H154" s="28">
        <f t="shared" si="73"/>
        <v>99201185</v>
      </c>
    </row>
    <row r="155" spans="2:8" ht="20.100000000000001" customHeight="1">
      <c r="B155" s="32" t="s">
        <v>148</v>
      </c>
      <c r="C155" s="27">
        <v>1108360</v>
      </c>
      <c r="D155" s="33">
        <v>0</v>
      </c>
      <c r="E155" s="33">
        <f t="shared" si="67"/>
        <v>1108360</v>
      </c>
      <c r="F155" s="27">
        <f t="shared" si="71"/>
        <v>1569597</v>
      </c>
      <c r="G155" s="27">
        <v>1569597</v>
      </c>
      <c r="H155" s="28">
        <f t="shared" si="73"/>
        <v>461237</v>
      </c>
    </row>
    <row r="156" spans="2:8" ht="20.100000000000001" customHeight="1">
      <c r="B156" s="32" t="s">
        <v>149</v>
      </c>
      <c r="C156" s="27">
        <v>4106238</v>
      </c>
      <c r="D156" s="33">
        <v>0</v>
      </c>
      <c r="E156" s="33">
        <f t="shared" si="67"/>
        <v>4106238</v>
      </c>
      <c r="F156" s="27">
        <f t="shared" si="71"/>
        <v>2339025</v>
      </c>
      <c r="G156" s="27">
        <v>2339025</v>
      </c>
      <c r="H156" s="28">
        <f t="shared" si="73"/>
        <v>-1767213</v>
      </c>
    </row>
    <row r="157" spans="2:8" ht="20.100000000000001" customHeight="1">
      <c r="B157" s="32" t="s">
        <v>150</v>
      </c>
      <c r="C157" s="27">
        <v>0</v>
      </c>
      <c r="D157" s="33">
        <v>0</v>
      </c>
      <c r="E157" s="33">
        <f t="shared" si="67"/>
        <v>0</v>
      </c>
      <c r="F157" s="27">
        <f t="shared" si="71"/>
        <v>0</v>
      </c>
      <c r="G157" s="27">
        <v>0</v>
      </c>
      <c r="H157" s="28">
        <f t="shared" si="73"/>
        <v>0</v>
      </c>
    </row>
    <row r="158" spans="2:8" ht="20.100000000000001" customHeight="1">
      <c r="B158" s="32" t="s">
        <v>151</v>
      </c>
      <c r="C158" s="27">
        <v>16296</v>
      </c>
      <c r="D158" s="33">
        <v>0</v>
      </c>
      <c r="E158" s="33">
        <f t="shared" si="67"/>
        <v>16296</v>
      </c>
      <c r="F158" s="27">
        <f t="shared" si="71"/>
        <v>8680</v>
      </c>
      <c r="G158" s="27">
        <v>8680</v>
      </c>
      <c r="H158" s="28">
        <f t="shared" si="73"/>
        <v>-7616</v>
      </c>
    </row>
    <row r="159" spans="2:8" ht="20.100000000000001" customHeight="1">
      <c r="B159" s="32" t="s">
        <v>152</v>
      </c>
      <c r="C159" s="27">
        <v>26212287</v>
      </c>
      <c r="D159" s="33">
        <v>0</v>
      </c>
      <c r="E159" s="33">
        <f t="shared" si="67"/>
        <v>26212287</v>
      </c>
      <c r="F159" s="27">
        <f t="shared" si="71"/>
        <v>10991490</v>
      </c>
      <c r="G159" s="27">
        <v>10991490</v>
      </c>
      <c r="H159" s="28">
        <f t="shared" si="73"/>
        <v>-15220797</v>
      </c>
    </row>
    <row r="160" spans="2:8" ht="20.100000000000001" customHeight="1">
      <c r="B160" s="32" t="s">
        <v>153</v>
      </c>
      <c r="C160" s="27">
        <v>192768270</v>
      </c>
      <c r="D160" s="33">
        <v>0</v>
      </c>
      <c r="E160" s="33">
        <f t="shared" si="67"/>
        <v>192768270</v>
      </c>
      <c r="F160" s="27">
        <f t="shared" si="71"/>
        <v>397327535</v>
      </c>
      <c r="G160" s="27">
        <v>397327535</v>
      </c>
      <c r="H160" s="28">
        <f t="shared" si="73"/>
        <v>204559265</v>
      </c>
    </row>
    <row r="161" spans="2:8" ht="20.100000000000001" customHeight="1">
      <c r="B161" s="32" t="s">
        <v>154</v>
      </c>
      <c r="C161" s="27">
        <v>302259977</v>
      </c>
      <c r="D161" s="33">
        <v>0</v>
      </c>
      <c r="E161" s="33">
        <f t="shared" si="67"/>
        <v>302259977</v>
      </c>
      <c r="F161" s="27">
        <f t="shared" si="71"/>
        <v>60902051</v>
      </c>
      <c r="G161" s="27">
        <v>60902051</v>
      </c>
      <c r="H161" s="28">
        <f t="shared" si="73"/>
        <v>-241357926</v>
      </c>
    </row>
    <row r="162" spans="2:8" ht="20.100000000000001" customHeight="1">
      <c r="B162" s="32" t="s">
        <v>155</v>
      </c>
      <c r="C162" s="27">
        <v>0</v>
      </c>
      <c r="D162" s="33">
        <v>0</v>
      </c>
      <c r="E162" s="33">
        <f t="shared" si="67"/>
        <v>0</v>
      </c>
      <c r="F162" s="27">
        <f t="shared" si="71"/>
        <v>0</v>
      </c>
      <c r="G162" s="27">
        <v>0</v>
      </c>
      <c r="H162" s="28">
        <f t="shared" si="73"/>
        <v>0</v>
      </c>
    </row>
    <row r="163" spans="2:8" ht="20.100000000000001" customHeight="1">
      <c r="B163" s="32" t="s">
        <v>156</v>
      </c>
      <c r="C163" s="27">
        <v>0</v>
      </c>
      <c r="D163" s="33">
        <v>0</v>
      </c>
      <c r="E163" s="33">
        <f t="shared" si="67"/>
        <v>0</v>
      </c>
      <c r="F163" s="27">
        <f t="shared" si="71"/>
        <v>0</v>
      </c>
      <c r="G163" s="27">
        <v>0</v>
      </c>
      <c r="H163" s="28">
        <f t="shared" si="73"/>
        <v>0</v>
      </c>
    </row>
    <row r="164" spans="2:8" ht="20.100000000000001" customHeight="1">
      <c r="B164" s="32" t="s">
        <v>157</v>
      </c>
      <c r="C164" s="27">
        <v>268558802</v>
      </c>
      <c r="D164" s="33">
        <v>0</v>
      </c>
      <c r="E164" s="33">
        <f t="shared" si="67"/>
        <v>268558802</v>
      </c>
      <c r="F164" s="27">
        <f t="shared" si="71"/>
        <v>215545708</v>
      </c>
      <c r="G164" s="27">
        <v>215545708</v>
      </c>
      <c r="H164" s="28">
        <f t="shared" si="73"/>
        <v>-53013094</v>
      </c>
    </row>
    <row r="165" spans="2:8" ht="20.100000000000001" customHeight="1">
      <c r="B165" s="32" t="s">
        <v>158</v>
      </c>
      <c r="C165" s="27">
        <v>50000000</v>
      </c>
      <c r="D165" s="33">
        <v>0</v>
      </c>
      <c r="E165" s="33">
        <f t="shared" si="67"/>
        <v>50000000</v>
      </c>
      <c r="F165" s="27">
        <f t="shared" si="71"/>
        <v>0</v>
      </c>
      <c r="G165" s="27">
        <v>0</v>
      </c>
      <c r="H165" s="28">
        <f t="shared" si="73"/>
        <v>-50000000</v>
      </c>
    </row>
    <row r="166" spans="2:8" ht="51">
      <c r="B166" s="99" t="s">
        <v>159</v>
      </c>
      <c r="C166" s="27">
        <v>40350506</v>
      </c>
      <c r="D166" s="33">
        <v>0</v>
      </c>
      <c r="E166" s="33">
        <f t="shared" si="67"/>
        <v>40350506</v>
      </c>
      <c r="F166" s="27">
        <f t="shared" si="71"/>
        <v>0</v>
      </c>
      <c r="G166" s="27">
        <v>0</v>
      </c>
      <c r="H166" s="28">
        <f t="shared" si="73"/>
        <v>-40350506</v>
      </c>
    </row>
    <row r="167" spans="2:8" ht="20.100000000000001" customHeight="1">
      <c r="B167" s="29" t="s">
        <v>160</v>
      </c>
      <c r="C167" s="30">
        <v>0</v>
      </c>
      <c r="D167" s="30">
        <v>0</v>
      </c>
      <c r="E167" s="30">
        <v>0</v>
      </c>
      <c r="F167" s="30">
        <v>0</v>
      </c>
      <c r="G167" s="30">
        <v>0</v>
      </c>
      <c r="H167" s="31">
        <v>0</v>
      </c>
    </row>
    <row r="168" spans="2:8" ht="20.100000000000001" customHeight="1">
      <c r="B168" s="34"/>
      <c r="C168" s="35"/>
      <c r="D168" s="35"/>
      <c r="E168" s="35"/>
      <c r="F168" s="35"/>
      <c r="G168" s="35"/>
      <c r="H168" s="36"/>
    </row>
    <row r="169" spans="2:8" ht="31.5" customHeight="1">
      <c r="B169" s="49" t="s">
        <v>161</v>
      </c>
      <c r="C169" s="21">
        <f>SUM(C170:C176)</f>
        <v>0</v>
      </c>
      <c r="D169" s="21">
        <f t="shared" ref="D169:H169" si="74">SUM(D170:D176)</f>
        <v>0</v>
      </c>
      <c r="E169" s="21">
        <f t="shared" si="74"/>
        <v>0</v>
      </c>
      <c r="F169" s="21">
        <f t="shared" si="74"/>
        <v>0</v>
      </c>
      <c r="G169" s="21">
        <f t="shared" si="74"/>
        <v>0</v>
      </c>
      <c r="H169" s="22">
        <f t="shared" si="74"/>
        <v>0</v>
      </c>
    </row>
    <row r="170" spans="2:8" ht="20.100000000000001" customHeight="1">
      <c r="B170" s="29" t="s">
        <v>162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1">
        <v>0</v>
      </c>
    </row>
    <row r="171" spans="2:8" ht="20.100000000000001" customHeight="1">
      <c r="B171" s="29" t="s">
        <v>163</v>
      </c>
      <c r="C171" s="30">
        <v>0</v>
      </c>
      <c r="D171" s="30">
        <v>0</v>
      </c>
      <c r="E171" s="30">
        <v>0</v>
      </c>
      <c r="F171" s="30">
        <v>0</v>
      </c>
      <c r="G171" s="30">
        <v>0</v>
      </c>
      <c r="H171" s="31">
        <v>0</v>
      </c>
    </row>
    <row r="172" spans="2:8" ht="20.100000000000001" customHeight="1">
      <c r="B172" s="29" t="s">
        <v>164</v>
      </c>
      <c r="C172" s="30">
        <v>0</v>
      </c>
      <c r="D172" s="30">
        <v>0</v>
      </c>
      <c r="E172" s="30">
        <v>0</v>
      </c>
      <c r="F172" s="30">
        <v>0</v>
      </c>
      <c r="G172" s="30">
        <v>0</v>
      </c>
      <c r="H172" s="31">
        <v>0</v>
      </c>
    </row>
    <row r="173" spans="2:8" ht="20.100000000000001" customHeight="1">
      <c r="B173" s="29" t="s">
        <v>165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1">
        <v>0</v>
      </c>
    </row>
    <row r="174" spans="2:8" ht="20.100000000000001" customHeight="1">
      <c r="B174" s="29" t="s">
        <v>166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1">
        <v>0</v>
      </c>
    </row>
    <row r="175" spans="2:8" ht="25.5">
      <c r="B175" s="29" t="s">
        <v>167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1">
        <v>0</v>
      </c>
    </row>
    <row r="176" spans="2:8" ht="25.5">
      <c r="B176" s="29" t="s">
        <v>168</v>
      </c>
      <c r="C176" s="30">
        <v>0</v>
      </c>
      <c r="D176" s="30">
        <v>0</v>
      </c>
      <c r="E176" s="30">
        <v>0</v>
      </c>
      <c r="F176" s="30">
        <v>0</v>
      </c>
      <c r="G176" s="30">
        <v>0</v>
      </c>
      <c r="H176" s="31">
        <v>0</v>
      </c>
    </row>
    <row r="177" spans="2:9" ht="20.100000000000001" customHeight="1">
      <c r="B177" s="34"/>
      <c r="C177" s="35"/>
      <c r="D177" s="35"/>
      <c r="E177" s="35"/>
      <c r="F177" s="35"/>
      <c r="G177" s="35"/>
      <c r="H177" s="36"/>
    </row>
    <row r="178" spans="2:9" ht="20.100000000000001" customHeight="1">
      <c r="B178" s="49" t="s">
        <v>169</v>
      </c>
      <c r="C178" s="21">
        <f>SUM(C179:C181)</f>
        <v>0</v>
      </c>
      <c r="D178" s="21">
        <f t="shared" ref="D178:H178" si="75">SUM(D179:D181)</f>
        <v>0</v>
      </c>
      <c r="E178" s="21">
        <f t="shared" si="75"/>
        <v>0</v>
      </c>
      <c r="F178" s="21">
        <f t="shared" si="75"/>
        <v>19306765811.029999</v>
      </c>
      <c r="G178" s="21">
        <f t="shared" si="75"/>
        <v>19306765811.029999</v>
      </c>
      <c r="H178" s="22">
        <f t="shared" si="75"/>
        <v>19306765811.029999</v>
      </c>
    </row>
    <row r="179" spans="2:9" ht="20.100000000000001" customHeight="1">
      <c r="B179" s="29" t="s">
        <v>170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1">
        <v>0</v>
      </c>
    </row>
    <row r="180" spans="2:9" ht="20.100000000000001" customHeight="1">
      <c r="B180" s="29" t="s">
        <v>171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1">
        <v>0</v>
      </c>
    </row>
    <row r="181" spans="2:9" ht="20.100000000000001" customHeight="1">
      <c r="B181" s="29" t="s">
        <v>172</v>
      </c>
      <c r="C181" s="42">
        <f>C182</f>
        <v>0</v>
      </c>
      <c r="D181" s="30">
        <f t="shared" ref="D181:H181" si="76">D182</f>
        <v>0</v>
      </c>
      <c r="E181" s="30">
        <f t="shared" si="76"/>
        <v>0</v>
      </c>
      <c r="F181" s="42">
        <f t="shared" si="76"/>
        <v>19306765811.029999</v>
      </c>
      <c r="G181" s="42">
        <f t="shared" si="76"/>
        <v>19306765811.029999</v>
      </c>
      <c r="H181" s="43">
        <f t="shared" si="76"/>
        <v>19306765811.029999</v>
      </c>
    </row>
    <row r="182" spans="2:9" ht="20.100000000000001" customHeight="1">
      <c r="B182" s="50" t="s">
        <v>173</v>
      </c>
      <c r="C182" s="27">
        <v>0</v>
      </c>
      <c r="D182" s="51">
        <v>0</v>
      </c>
      <c r="E182" s="51">
        <f>C182+D182</f>
        <v>0</v>
      </c>
      <c r="F182" s="27">
        <f t="shared" ref="F182" si="77">G182</f>
        <v>19306765811.029999</v>
      </c>
      <c r="G182" s="27">
        <v>19306765811.029999</v>
      </c>
      <c r="H182" s="28">
        <f>G182-C182</f>
        <v>19306765811.029999</v>
      </c>
    </row>
    <row r="183" spans="2:9" ht="20.100000000000001" customHeight="1">
      <c r="B183" s="52"/>
      <c r="C183" s="53"/>
      <c r="D183" s="53"/>
      <c r="E183" s="53"/>
      <c r="F183" s="53"/>
      <c r="G183" s="53"/>
      <c r="H183" s="54"/>
    </row>
    <row r="184" spans="2:9" ht="24.95" customHeight="1">
      <c r="B184" s="55" t="s">
        <v>174</v>
      </c>
      <c r="C184" s="56">
        <f t="shared" ref="C184:H184" si="78">SUM(C7,C32,C39,C43,C69,C76,C88,C99,C169,C178)</f>
        <v>47352603524</v>
      </c>
      <c r="D184" s="56">
        <f t="shared" si="78"/>
        <v>0</v>
      </c>
      <c r="E184" s="56">
        <f t="shared" si="78"/>
        <v>47352603524</v>
      </c>
      <c r="F184" s="56">
        <f t="shared" si="78"/>
        <v>68207027055.630005</v>
      </c>
      <c r="G184" s="56">
        <f t="shared" si="78"/>
        <v>68207027055.630005</v>
      </c>
      <c r="H184" s="57">
        <f t="shared" si="78"/>
        <v>20854423531.629997</v>
      </c>
      <c r="I184" s="58"/>
    </row>
    <row r="185" spans="2:9" ht="24.95" customHeight="1">
      <c r="B185" s="59"/>
      <c r="C185" s="60"/>
      <c r="D185" s="60"/>
      <c r="E185" s="60"/>
      <c r="F185" s="61" t="s">
        <v>175</v>
      </c>
      <c r="G185" s="62"/>
      <c r="H185" s="63"/>
    </row>
    <row r="186" spans="2:9" ht="20.100000000000001" customHeight="1">
      <c r="B186" s="64" t="s">
        <v>176</v>
      </c>
      <c r="C186" s="15" t="s">
        <v>6</v>
      </c>
      <c r="D186" s="15"/>
      <c r="E186" s="15"/>
      <c r="F186" s="15"/>
      <c r="G186" s="15"/>
      <c r="H186" s="65" t="s">
        <v>7</v>
      </c>
    </row>
    <row r="187" spans="2:9" ht="30" customHeight="1">
      <c r="B187" s="64"/>
      <c r="C187" s="66" t="s">
        <v>177</v>
      </c>
      <c r="D187" s="67" t="s">
        <v>178</v>
      </c>
      <c r="E187" s="66" t="s">
        <v>10</v>
      </c>
      <c r="F187" s="66" t="s">
        <v>11</v>
      </c>
      <c r="G187" s="66" t="s">
        <v>12</v>
      </c>
      <c r="H187" s="68"/>
    </row>
    <row r="188" spans="2:9" ht="20.100000000000001" customHeight="1">
      <c r="B188" s="69"/>
      <c r="C188" s="70"/>
      <c r="D188" s="70"/>
      <c r="E188" s="70"/>
      <c r="F188" s="70"/>
      <c r="G188" s="70"/>
      <c r="H188" s="71"/>
    </row>
    <row r="189" spans="2:9" ht="20.100000000000001" customHeight="1">
      <c r="B189" s="72" t="s">
        <v>179</v>
      </c>
      <c r="C189" s="73">
        <f t="shared" ref="C189:G189" si="79">SUM(C190:C194,C195,C196:C197)</f>
        <v>47352603524</v>
      </c>
      <c r="D189" s="73">
        <f t="shared" si="79"/>
        <v>0</v>
      </c>
      <c r="E189" s="73">
        <f t="shared" si="79"/>
        <v>47352603524</v>
      </c>
      <c r="F189" s="73">
        <f t="shared" si="79"/>
        <v>48900261244.600006</v>
      </c>
      <c r="G189" s="73">
        <f t="shared" si="79"/>
        <v>48900261244.600006</v>
      </c>
      <c r="H189" s="74">
        <f>SUM(H190:H197)</f>
        <v>1547657720.6000013</v>
      </c>
    </row>
    <row r="190" spans="2:9" ht="39" customHeight="1">
      <c r="B190" s="75" t="s">
        <v>13</v>
      </c>
      <c r="C190" s="76">
        <f>C7</f>
        <v>8426708941</v>
      </c>
      <c r="D190" s="76">
        <f>D7</f>
        <v>0</v>
      </c>
      <c r="E190" s="76">
        <f>E7</f>
        <v>8426708941</v>
      </c>
      <c r="F190" s="76">
        <f>F7</f>
        <v>10086781440.549999</v>
      </c>
      <c r="G190" s="76">
        <f>G7</f>
        <v>10086781440.549999</v>
      </c>
      <c r="H190" s="77">
        <f>G190-C190</f>
        <v>1660072499.5499992</v>
      </c>
    </row>
    <row r="191" spans="2:9" ht="20.100000000000001" customHeight="1">
      <c r="B191" s="75" t="s">
        <v>180</v>
      </c>
      <c r="C191" s="76">
        <f>C32</f>
        <v>0</v>
      </c>
      <c r="D191" s="76">
        <f>D32</f>
        <v>0</v>
      </c>
      <c r="E191" s="76">
        <f>E32</f>
        <v>0</v>
      </c>
      <c r="F191" s="76">
        <f>F32</f>
        <v>0</v>
      </c>
      <c r="G191" s="76">
        <f>G32</f>
        <v>0</v>
      </c>
      <c r="H191" s="77">
        <f t="shared" ref="H191:H197" si="80">G191-C191</f>
        <v>0</v>
      </c>
    </row>
    <row r="192" spans="2:9" ht="20.100000000000001" customHeight="1">
      <c r="B192" s="75" t="s">
        <v>181</v>
      </c>
      <c r="C192" s="76">
        <f>C39</f>
        <v>0</v>
      </c>
      <c r="D192" s="76">
        <f>D39</f>
        <v>0</v>
      </c>
      <c r="E192" s="76">
        <f>E39</f>
        <v>0</v>
      </c>
      <c r="F192" s="76">
        <f>F39</f>
        <v>0</v>
      </c>
      <c r="G192" s="76">
        <f>G39</f>
        <v>0</v>
      </c>
      <c r="H192" s="77">
        <f t="shared" si="80"/>
        <v>0</v>
      </c>
    </row>
    <row r="193" spans="2:8" ht="20.100000000000001" customHeight="1">
      <c r="B193" s="75" t="s">
        <v>46</v>
      </c>
      <c r="C193" s="76">
        <f>C43</f>
        <v>1985384040</v>
      </c>
      <c r="D193" s="76">
        <f>D43</f>
        <v>0</v>
      </c>
      <c r="E193" s="76">
        <f>E43</f>
        <v>1985384040</v>
      </c>
      <c r="F193" s="76">
        <f>F43</f>
        <v>2321969670.0300002</v>
      </c>
      <c r="G193" s="76">
        <f>G43</f>
        <v>2321969670.0300002</v>
      </c>
      <c r="H193" s="77">
        <f t="shared" si="80"/>
        <v>336585630.03000021</v>
      </c>
    </row>
    <row r="194" spans="2:8" ht="20.100000000000001" customHeight="1">
      <c r="B194" s="75" t="s">
        <v>68</v>
      </c>
      <c r="C194" s="76">
        <f>C69</f>
        <v>340127486</v>
      </c>
      <c r="D194" s="76">
        <f>D69</f>
        <v>0</v>
      </c>
      <c r="E194" s="76">
        <f>E69</f>
        <v>340127486</v>
      </c>
      <c r="F194" s="76">
        <f>F69</f>
        <v>550424624.87</v>
      </c>
      <c r="G194" s="76">
        <f>G69</f>
        <v>550424624.87</v>
      </c>
      <c r="H194" s="77">
        <f t="shared" si="80"/>
        <v>210297138.87</v>
      </c>
    </row>
    <row r="195" spans="2:8" ht="20.100000000000001" customHeight="1">
      <c r="B195" s="75" t="s">
        <v>73</v>
      </c>
      <c r="C195" s="76">
        <f>C76</f>
        <v>348155344</v>
      </c>
      <c r="D195" s="76">
        <f>D76</f>
        <v>0</v>
      </c>
      <c r="E195" s="76">
        <f>E76</f>
        <v>348155344</v>
      </c>
      <c r="F195" s="76">
        <f>F76</f>
        <v>649315897.32000005</v>
      </c>
      <c r="G195" s="76">
        <f>G76</f>
        <v>649315897.32000005</v>
      </c>
      <c r="H195" s="77">
        <f t="shared" si="80"/>
        <v>301160553.32000005</v>
      </c>
    </row>
    <row r="196" spans="2:8" ht="30" customHeight="1">
      <c r="B196" s="78" t="s">
        <v>92</v>
      </c>
      <c r="C196" s="76">
        <f>C99</f>
        <v>36252227713</v>
      </c>
      <c r="D196" s="76">
        <f>D99</f>
        <v>0</v>
      </c>
      <c r="E196" s="76">
        <f>E99</f>
        <v>36252227713</v>
      </c>
      <c r="F196" s="76">
        <f>F99</f>
        <v>35291769611.830002</v>
      </c>
      <c r="G196" s="76">
        <f>G99</f>
        <v>35291769611.830002</v>
      </c>
      <c r="H196" s="77">
        <f t="shared" si="80"/>
        <v>-960458101.16999817</v>
      </c>
    </row>
    <row r="197" spans="2:8" ht="28.5" customHeight="1">
      <c r="B197" s="78" t="s">
        <v>161</v>
      </c>
      <c r="C197" s="76">
        <f>C169</f>
        <v>0</v>
      </c>
      <c r="D197" s="76">
        <f t="shared" ref="D197:G197" si="81">D169</f>
        <v>0</v>
      </c>
      <c r="E197" s="76">
        <f t="shared" si="81"/>
        <v>0</v>
      </c>
      <c r="F197" s="76">
        <f t="shared" si="81"/>
        <v>0</v>
      </c>
      <c r="G197" s="76">
        <f t="shared" si="81"/>
        <v>0</v>
      </c>
      <c r="H197" s="77">
        <f t="shared" si="80"/>
        <v>0</v>
      </c>
    </row>
    <row r="198" spans="2:8" ht="50.1" customHeight="1">
      <c r="B198" s="79" t="s">
        <v>182</v>
      </c>
      <c r="C198" s="73">
        <f>SUM(C199:C202)</f>
        <v>0</v>
      </c>
      <c r="D198" s="73">
        <f>SUM(D199:D202)</f>
        <v>0</v>
      </c>
      <c r="E198" s="73">
        <f t="shared" ref="E198" si="82">SUM(E199:E202)</f>
        <v>0</v>
      </c>
      <c r="F198" s="73">
        <f>SUM(F199:F202)</f>
        <v>0</v>
      </c>
      <c r="G198" s="73">
        <f>SUM(G199:G202)</f>
        <v>0</v>
      </c>
      <c r="H198" s="74">
        <f>SUM(H199:H202)</f>
        <v>0</v>
      </c>
    </row>
    <row r="199" spans="2:8" ht="20.100000000000001" customHeight="1">
      <c r="B199" s="75" t="s">
        <v>180</v>
      </c>
      <c r="C199" s="76">
        <v>0</v>
      </c>
      <c r="D199" s="76">
        <v>0</v>
      </c>
      <c r="E199" s="76">
        <v>0</v>
      </c>
      <c r="F199" s="76">
        <v>0</v>
      </c>
      <c r="G199" s="76">
        <v>0</v>
      </c>
      <c r="H199" s="77">
        <f>G199-C199</f>
        <v>0</v>
      </c>
    </row>
    <row r="200" spans="2:8" ht="20.100000000000001" customHeight="1">
      <c r="B200" s="75" t="s">
        <v>68</v>
      </c>
      <c r="C200" s="76">
        <v>0</v>
      </c>
      <c r="D200" s="76">
        <v>0</v>
      </c>
      <c r="E200" s="76">
        <v>0</v>
      </c>
      <c r="F200" s="76">
        <v>0</v>
      </c>
      <c r="G200" s="76">
        <v>0</v>
      </c>
      <c r="H200" s="77">
        <f>G200-C200</f>
        <v>0</v>
      </c>
    </row>
    <row r="201" spans="2:8" ht="20.100000000000001" customHeight="1">
      <c r="B201" s="78" t="s">
        <v>82</v>
      </c>
      <c r="C201" s="76">
        <f>C88</f>
        <v>0</v>
      </c>
      <c r="D201" s="76">
        <f>D88</f>
        <v>0</v>
      </c>
      <c r="E201" s="76">
        <f>E88</f>
        <v>0</v>
      </c>
      <c r="F201" s="76">
        <f>F88</f>
        <v>0</v>
      </c>
      <c r="G201" s="76">
        <f>G88</f>
        <v>0</v>
      </c>
      <c r="H201" s="77">
        <f>G201-C201</f>
        <v>0</v>
      </c>
    </row>
    <row r="202" spans="2:8" ht="28.5" customHeight="1">
      <c r="B202" s="78" t="s">
        <v>161</v>
      </c>
      <c r="C202" s="76">
        <v>0</v>
      </c>
      <c r="D202" s="76">
        <v>0</v>
      </c>
      <c r="E202" s="76">
        <v>0</v>
      </c>
      <c r="F202" s="76">
        <f>F90</f>
        <v>0</v>
      </c>
      <c r="G202" s="76">
        <f>G90</f>
        <v>0</v>
      </c>
      <c r="H202" s="77">
        <f>G202-C202</f>
        <v>0</v>
      </c>
    </row>
    <row r="203" spans="2:8" ht="20.100000000000001" customHeight="1">
      <c r="B203" s="80" t="s">
        <v>169</v>
      </c>
      <c r="C203" s="81">
        <f>C204</f>
        <v>0</v>
      </c>
      <c r="D203" s="81">
        <f t="shared" ref="D203:G203" si="83">D204</f>
        <v>0</v>
      </c>
      <c r="E203" s="81">
        <f t="shared" si="83"/>
        <v>0</v>
      </c>
      <c r="F203" s="81">
        <f t="shared" si="83"/>
        <v>19306765811.029999</v>
      </c>
      <c r="G203" s="81">
        <f t="shared" si="83"/>
        <v>19306765811.029999</v>
      </c>
      <c r="H203" s="82">
        <f>H204</f>
        <v>19306765811.029999</v>
      </c>
    </row>
    <row r="204" spans="2:8" ht="20.100000000000001" customHeight="1">
      <c r="B204" s="83" t="s">
        <v>169</v>
      </c>
      <c r="C204" s="84">
        <f>C178</f>
        <v>0</v>
      </c>
      <c r="D204" s="84">
        <f t="shared" ref="D204:G204" si="84">D178</f>
        <v>0</v>
      </c>
      <c r="E204" s="84">
        <f t="shared" si="84"/>
        <v>0</v>
      </c>
      <c r="F204" s="84">
        <f t="shared" si="84"/>
        <v>19306765811.029999</v>
      </c>
      <c r="G204" s="84">
        <f t="shared" si="84"/>
        <v>19306765811.029999</v>
      </c>
      <c r="H204" s="85">
        <f>G204-C204</f>
        <v>19306765811.029999</v>
      </c>
    </row>
    <row r="205" spans="2:8" ht="20.100000000000001" customHeight="1" thickBot="1">
      <c r="B205" s="86"/>
      <c r="C205" s="87"/>
      <c r="D205" s="87"/>
      <c r="E205" s="87"/>
      <c r="F205" s="87"/>
      <c r="G205" s="87"/>
      <c r="H205" s="88"/>
    </row>
    <row r="206" spans="2:8" ht="20.100000000000001" customHeight="1" thickBot="1">
      <c r="B206" s="89" t="s">
        <v>174</v>
      </c>
      <c r="C206" s="90">
        <f>SUM(C189,C198,C203)</f>
        <v>47352603524</v>
      </c>
      <c r="D206" s="90">
        <f t="shared" ref="D206" si="85">SUM(D189,D198,D203)</f>
        <v>0</v>
      </c>
      <c r="E206" s="90">
        <f>SUM(E189,E198,E203)</f>
        <v>47352603524</v>
      </c>
      <c r="F206" s="90">
        <f t="shared" ref="F206:G206" si="86">SUM(F189,F198,F203)</f>
        <v>68207027055.630005</v>
      </c>
      <c r="G206" s="91">
        <f t="shared" si="86"/>
        <v>68207027055.630005</v>
      </c>
      <c r="H206" s="92">
        <f>SUM(H189,H198,H203)</f>
        <v>20854423531.630001</v>
      </c>
    </row>
    <row r="207" spans="2:8" ht="20.100000000000001" customHeight="1" thickBot="1">
      <c r="B207" s="93"/>
      <c r="C207" s="93"/>
      <c r="D207" s="93"/>
      <c r="E207" s="93"/>
      <c r="F207" s="94" t="s">
        <v>175</v>
      </c>
      <c r="G207" s="95"/>
      <c r="H207" s="96"/>
    </row>
    <row r="208" spans="2:8" ht="23.25" customHeight="1">
      <c r="B208" s="97" t="s">
        <v>183</v>
      </c>
      <c r="C208" s="97"/>
    </row>
  </sheetData>
  <mergeCells count="15">
    <mergeCell ref="B208:C208"/>
    <mergeCell ref="H184:H185"/>
    <mergeCell ref="F185:G185"/>
    <mergeCell ref="B186:B187"/>
    <mergeCell ref="C186:G186"/>
    <mergeCell ref="H186:H187"/>
    <mergeCell ref="H206:H207"/>
    <mergeCell ref="F207:G207"/>
    <mergeCell ref="B1:H1"/>
    <mergeCell ref="B2:H2"/>
    <mergeCell ref="B3:H3"/>
    <mergeCell ref="B4:H4"/>
    <mergeCell ref="B5:B6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55" fitToHeight="4" orientation="portrait" r:id="rId1"/>
  <headerFooter>
    <oddFooter>&amp;C&amp;P de &amp;N</oddFooter>
  </headerFooter>
  <rowBreaks count="1" manualBreakCount="1">
    <brk id="9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M-DIC</vt:lpstr>
      <vt:lpstr>'M-DIC'!Área_de_impresión</vt:lpstr>
      <vt:lpstr>'M-DIC'!Títulos_a_imprimir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2025-01-20T16:15:46Z</cp:lastPrinted>
  <dcterms:created xsi:type="dcterms:W3CDTF">2025-01-20T16:10:49Z</dcterms:created>
  <dcterms:modified xsi:type="dcterms:W3CDTF">2025-01-20T16:16:20Z</dcterms:modified>
</cp:coreProperties>
</file>