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M-JUN" sheetId="1" r:id="rId1"/>
  </sheets>
  <definedNames>
    <definedName name="_xlnm._FilterDatabase" localSheetId="0" hidden="1">'M-JUN'!#REF!</definedName>
    <definedName name="AllottedFunds" localSheetId="0">#REF!</definedName>
    <definedName name="AllottedFunds">#REF!</definedName>
    <definedName name="_xlnm.Print_Area" localSheetId="0">'M-JUN'!$B$1:$H$208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'M-JUN'!$1:$6</definedName>
  </definedNames>
  <calcPr calcId="145621"/>
</workbook>
</file>

<file path=xl/calcChain.xml><?xml version="1.0" encoding="utf-8"?>
<calcChain xmlns="http://schemas.openxmlformats.org/spreadsheetml/2006/main">
  <c r="H61" i="1" l="1"/>
  <c r="F61" i="1"/>
  <c r="G201" i="1" l="1"/>
  <c r="H201" i="1" s="1"/>
  <c r="F201" i="1"/>
  <c r="H199" i="1"/>
  <c r="H198" i="1"/>
  <c r="F196" i="1"/>
  <c r="H181" i="1"/>
  <c r="H180" i="1" s="1"/>
  <c r="H177" i="1" s="1"/>
  <c r="E181" i="1"/>
  <c r="E180" i="1" s="1"/>
  <c r="E177" i="1" s="1"/>
  <c r="E203" i="1" s="1"/>
  <c r="E202" i="1" s="1"/>
  <c r="D180" i="1"/>
  <c r="D177" i="1" s="1"/>
  <c r="D203" i="1" s="1"/>
  <c r="D202" i="1" s="1"/>
  <c r="C180" i="1"/>
  <c r="C177" i="1" s="1"/>
  <c r="C203" i="1" s="1"/>
  <c r="C202" i="1" s="1"/>
  <c r="H168" i="1"/>
  <c r="G168" i="1"/>
  <c r="G196" i="1" s="1"/>
  <c r="F168" i="1"/>
  <c r="E168" i="1"/>
  <c r="E196" i="1" s="1"/>
  <c r="D168" i="1"/>
  <c r="D196" i="1" s="1"/>
  <c r="C168" i="1"/>
  <c r="C196" i="1" s="1"/>
  <c r="H165" i="1"/>
  <c r="F165" i="1"/>
  <c r="E165" i="1"/>
  <c r="H164" i="1"/>
  <c r="E164" i="1"/>
  <c r="H163" i="1"/>
  <c r="F163" i="1"/>
  <c r="E163" i="1"/>
  <c r="F162" i="1"/>
  <c r="E162" i="1"/>
  <c r="H162" i="1"/>
  <c r="H161" i="1"/>
  <c r="F161" i="1"/>
  <c r="E161" i="1"/>
  <c r="H160" i="1"/>
  <c r="E160" i="1"/>
  <c r="F159" i="1"/>
  <c r="E159" i="1"/>
  <c r="F158" i="1"/>
  <c r="E158" i="1"/>
  <c r="H158" i="1"/>
  <c r="H157" i="1"/>
  <c r="F157" i="1"/>
  <c r="E157" i="1"/>
  <c r="H156" i="1"/>
  <c r="E156" i="1"/>
  <c r="H155" i="1"/>
  <c r="F155" i="1"/>
  <c r="E155" i="1"/>
  <c r="F154" i="1"/>
  <c r="E154" i="1"/>
  <c r="H154" i="1"/>
  <c r="H153" i="1"/>
  <c r="F153" i="1"/>
  <c r="E153" i="1"/>
  <c r="H152" i="1"/>
  <c r="E152" i="1"/>
  <c r="F151" i="1"/>
  <c r="E151" i="1"/>
  <c r="F150" i="1"/>
  <c r="E150" i="1"/>
  <c r="H150" i="1"/>
  <c r="H149" i="1"/>
  <c r="F149" i="1"/>
  <c r="E149" i="1"/>
  <c r="H148" i="1"/>
  <c r="E148" i="1"/>
  <c r="H147" i="1"/>
  <c r="F147" i="1"/>
  <c r="C146" i="1"/>
  <c r="D146" i="1"/>
  <c r="H145" i="1"/>
  <c r="E145" i="1"/>
  <c r="F144" i="1"/>
  <c r="H144" i="1"/>
  <c r="F143" i="1"/>
  <c r="E143" i="1"/>
  <c r="H143" i="1"/>
  <c r="H142" i="1"/>
  <c r="F142" i="1"/>
  <c r="E142" i="1"/>
  <c r="H141" i="1"/>
  <c r="E141" i="1"/>
  <c r="F140" i="1"/>
  <c r="E140" i="1"/>
  <c r="F139" i="1"/>
  <c r="E139" i="1"/>
  <c r="H139" i="1"/>
  <c r="H138" i="1"/>
  <c r="F138" i="1"/>
  <c r="E138" i="1"/>
  <c r="H137" i="1"/>
  <c r="E137" i="1"/>
  <c r="F136" i="1"/>
  <c r="H136" i="1"/>
  <c r="F135" i="1"/>
  <c r="E135" i="1"/>
  <c r="H135" i="1"/>
  <c r="H134" i="1"/>
  <c r="F134" i="1"/>
  <c r="E134" i="1"/>
  <c r="H133" i="1"/>
  <c r="E133" i="1"/>
  <c r="F132" i="1"/>
  <c r="E132" i="1"/>
  <c r="F131" i="1"/>
  <c r="E131" i="1"/>
  <c r="H131" i="1"/>
  <c r="H130" i="1"/>
  <c r="F130" i="1"/>
  <c r="E130" i="1"/>
  <c r="H129" i="1"/>
  <c r="E129" i="1"/>
  <c r="F128" i="1"/>
  <c r="H128" i="1"/>
  <c r="D127" i="1"/>
  <c r="H126" i="1"/>
  <c r="E126" i="1"/>
  <c r="F125" i="1"/>
  <c r="H125" i="1"/>
  <c r="F124" i="1"/>
  <c r="E124" i="1"/>
  <c r="H124" i="1"/>
  <c r="H123" i="1"/>
  <c r="H122" i="1" s="1"/>
  <c r="F123" i="1"/>
  <c r="E123" i="1"/>
  <c r="E122" i="1" s="1"/>
  <c r="G122" i="1"/>
  <c r="D122" i="1"/>
  <c r="C122" i="1"/>
  <c r="F121" i="1"/>
  <c r="E121" i="1"/>
  <c r="H121" i="1"/>
  <c r="H120" i="1"/>
  <c r="F120" i="1"/>
  <c r="E120" i="1"/>
  <c r="H119" i="1"/>
  <c r="E119" i="1"/>
  <c r="G117" i="1"/>
  <c r="E118" i="1"/>
  <c r="D117" i="1"/>
  <c r="H116" i="1"/>
  <c r="E116" i="1"/>
  <c r="F115" i="1"/>
  <c r="F113" i="1" s="1"/>
  <c r="E115" i="1"/>
  <c r="H114" i="1"/>
  <c r="G113" i="1"/>
  <c r="F114" i="1"/>
  <c r="E114" i="1"/>
  <c r="C113" i="1"/>
  <c r="D113" i="1"/>
  <c r="F112" i="1"/>
  <c r="E112" i="1"/>
  <c r="F111" i="1"/>
  <c r="E111" i="1"/>
  <c r="H111" i="1"/>
  <c r="H110" i="1"/>
  <c r="H109" i="1" s="1"/>
  <c r="F110" i="1"/>
  <c r="F109" i="1" s="1"/>
  <c r="E110" i="1"/>
  <c r="E109" i="1" s="1"/>
  <c r="G109" i="1"/>
  <c r="D109" i="1"/>
  <c r="C109" i="1"/>
  <c r="D108" i="1"/>
  <c r="H107" i="1"/>
  <c r="E107" i="1"/>
  <c r="H106" i="1"/>
  <c r="E106" i="1"/>
  <c r="F105" i="1"/>
  <c r="H105" i="1"/>
  <c r="H104" i="1"/>
  <c r="F104" i="1"/>
  <c r="E104" i="1"/>
  <c r="H103" i="1"/>
  <c r="F103" i="1"/>
  <c r="E103" i="1"/>
  <c r="H102" i="1"/>
  <c r="F102" i="1"/>
  <c r="E102" i="1"/>
  <c r="H101" i="1"/>
  <c r="H100" i="1" s="1"/>
  <c r="F101" i="1"/>
  <c r="E101" i="1"/>
  <c r="C100" i="1"/>
  <c r="D100" i="1"/>
  <c r="D99" i="1"/>
  <c r="D195" i="1" s="1"/>
  <c r="H88" i="1"/>
  <c r="G88" i="1"/>
  <c r="G200" i="1" s="1"/>
  <c r="F88" i="1"/>
  <c r="F200" i="1" s="1"/>
  <c r="F197" i="1" s="1"/>
  <c r="E88" i="1"/>
  <c r="E200" i="1" s="1"/>
  <c r="E197" i="1" s="1"/>
  <c r="D88" i="1"/>
  <c r="D200" i="1" s="1"/>
  <c r="D197" i="1" s="1"/>
  <c r="C88" i="1"/>
  <c r="C200" i="1" s="1"/>
  <c r="C197" i="1" s="1"/>
  <c r="G84" i="1"/>
  <c r="E85" i="1"/>
  <c r="E84" i="1" s="1"/>
  <c r="D84" i="1"/>
  <c r="H83" i="1"/>
  <c r="E83" i="1"/>
  <c r="G81" i="1"/>
  <c r="E82" i="1"/>
  <c r="E81" i="1" s="1"/>
  <c r="D81" i="1"/>
  <c r="H80" i="1"/>
  <c r="H79" i="1"/>
  <c r="H77" i="1" s="1"/>
  <c r="F79" i="1"/>
  <c r="E79" i="1"/>
  <c r="H78" i="1"/>
  <c r="F78" i="1"/>
  <c r="C77" i="1"/>
  <c r="D77" i="1"/>
  <c r="D76" i="1" s="1"/>
  <c r="D194" i="1" s="1"/>
  <c r="F72" i="1"/>
  <c r="F70" i="1" s="1"/>
  <c r="F69" i="1" s="1"/>
  <c r="F193" i="1" s="1"/>
  <c r="H72" i="1"/>
  <c r="H71" i="1"/>
  <c r="H70" i="1" s="1"/>
  <c r="H69" i="1" s="1"/>
  <c r="F71" i="1"/>
  <c r="E71" i="1"/>
  <c r="G70" i="1"/>
  <c r="G69" i="1" s="1"/>
  <c r="G193" i="1" s="1"/>
  <c r="H193" i="1" s="1"/>
  <c r="D70" i="1"/>
  <c r="C70" i="1"/>
  <c r="C69" i="1" s="1"/>
  <c r="C193" i="1" s="1"/>
  <c r="D69" i="1"/>
  <c r="D193" i="1" s="1"/>
  <c r="H66" i="1"/>
  <c r="E66" i="1"/>
  <c r="H65" i="1"/>
  <c r="E65" i="1"/>
  <c r="G63" i="1"/>
  <c r="H64" i="1"/>
  <c r="D63" i="1"/>
  <c r="E61" i="1"/>
  <c r="H60" i="1"/>
  <c r="E60" i="1"/>
  <c r="H59" i="1"/>
  <c r="E59" i="1"/>
  <c r="F58" i="1"/>
  <c r="H58" i="1"/>
  <c r="H57" i="1"/>
  <c r="F57" i="1"/>
  <c r="E57" i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E52" i="1"/>
  <c r="H51" i="1"/>
  <c r="E51" i="1"/>
  <c r="F50" i="1"/>
  <c r="H50" i="1"/>
  <c r="H49" i="1"/>
  <c r="F49" i="1"/>
  <c r="E49" i="1"/>
  <c r="H48" i="1"/>
  <c r="F48" i="1"/>
  <c r="E48" i="1"/>
  <c r="H47" i="1"/>
  <c r="F47" i="1"/>
  <c r="C46" i="1"/>
  <c r="D46" i="1"/>
  <c r="D43" i="1" s="1"/>
  <c r="D192" i="1" s="1"/>
  <c r="H39" i="1"/>
  <c r="G39" i="1"/>
  <c r="G191" i="1" s="1"/>
  <c r="H191" i="1" s="1"/>
  <c r="F39" i="1"/>
  <c r="F191" i="1" s="1"/>
  <c r="E39" i="1"/>
  <c r="E191" i="1" s="1"/>
  <c r="D39" i="1"/>
  <c r="D191" i="1" s="1"/>
  <c r="C39" i="1"/>
  <c r="C191" i="1" s="1"/>
  <c r="H32" i="1"/>
  <c r="G32" i="1"/>
  <c r="G190" i="1" s="1"/>
  <c r="H190" i="1" s="1"/>
  <c r="F32" i="1"/>
  <c r="F190" i="1" s="1"/>
  <c r="E32" i="1"/>
  <c r="E190" i="1" s="1"/>
  <c r="D32" i="1"/>
  <c r="D190" i="1" s="1"/>
  <c r="C32" i="1"/>
  <c r="C190" i="1" s="1"/>
  <c r="H28" i="1"/>
  <c r="F28" i="1"/>
  <c r="E28" i="1"/>
  <c r="F27" i="1"/>
  <c r="E27" i="1"/>
  <c r="H27" i="1"/>
  <c r="H26" i="1"/>
  <c r="E26" i="1"/>
  <c r="E25" i="1" s="1"/>
  <c r="G25" i="1"/>
  <c r="D25" i="1"/>
  <c r="C25" i="1"/>
  <c r="H24" i="1"/>
  <c r="H23" i="1" s="1"/>
  <c r="F24" i="1"/>
  <c r="F23" i="1" s="1"/>
  <c r="E24" i="1"/>
  <c r="E23" i="1" s="1"/>
  <c r="G23" i="1"/>
  <c r="D23" i="1"/>
  <c r="C23" i="1"/>
  <c r="H22" i="1"/>
  <c r="F22" i="1"/>
  <c r="E22" i="1"/>
  <c r="H21" i="1"/>
  <c r="H20" i="1" s="1"/>
  <c r="F21" i="1"/>
  <c r="F20" i="1" s="1"/>
  <c r="E21" i="1"/>
  <c r="E20" i="1" s="1"/>
  <c r="G20" i="1"/>
  <c r="D20" i="1"/>
  <c r="C20" i="1"/>
  <c r="H18" i="1"/>
  <c r="F18" i="1"/>
  <c r="E18" i="1"/>
  <c r="H17" i="1"/>
  <c r="F17" i="1"/>
  <c r="E17" i="1"/>
  <c r="H16" i="1"/>
  <c r="E16" i="1"/>
  <c r="E15" i="1" s="1"/>
  <c r="G15" i="1"/>
  <c r="D15" i="1"/>
  <c r="C15" i="1"/>
  <c r="H14" i="1"/>
  <c r="H13" i="1" s="1"/>
  <c r="F14" i="1"/>
  <c r="E14" i="1"/>
  <c r="E13" i="1" s="1"/>
  <c r="G13" i="1"/>
  <c r="F13" i="1"/>
  <c r="D13" i="1"/>
  <c r="C13" i="1"/>
  <c r="H12" i="1"/>
  <c r="F12" i="1"/>
  <c r="E12" i="1"/>
  <c r="H11" i="1"/>
  <c r="F11" i="1"/>
  <c r="E11" i="1"/>
  <c r="H10" i="1"/>
  <c r="E10" i="1"/>
  <c r="G8" i="1"/>
  <c r="G7" i="1" s="1"/>
  <c r="E9" i="1"/>
  <c r="E8" i="1" s="1"/>
  <c r="E7" i="1" s="1"/>
  <c r="D8" i="1"/>
  <c r="D7" i="1" s="1"/>
  <c r="H15" i="1" l="1"/>
  <c r="E100" i="1"/>
  <c r="H113" i="1"/>
  <c r="H46" i="1"/>
  <c r="H200" i="1"/>
  <c r="H197" i="1" s="1"/>
  <c r="G197" i="1"/>
  <c r="H63" i="1"/>
  <c r="F100" i="1"/>
  <c r="E113" i="1"/>
  <c r="E108" i="1" s="1"/>
  <c r="D189" i="1"/>
  <c r="D188" i="1" s="1"/>
  <c r="D205" i="1" s="1"/>
  <c r="D183" i="1"/>
  <c r="H25" i="1"/>
  <c r="E117" i="1"/>
  <c r="F122" i="1"/>
  <c r="H196" i="1"/>
  <c r="E189" i="1"/>
  <c r="G189" i="1"/>
  <c r="G108" i="1"/>
  <c r="C8" i="1"/>
  <c r="C7" i="1" s="1"/>
  <c r="F9" i="1"/>
  <c r="G46" i="1"/>
  <c r="G43" i="1" s="1"/>
  <c r="G192" i="1" s="1"/>
  <c r="F51" i="1"/>
  <c r="F46" i="1" s="1"/>
  <c r="F59" i="1"/>
  <c r="F65" i="1"/>
  <c r="G77" i="1"/>
  <c r="G76" i="1" s="1"/>
  <c r="G194" i="1" s="1"/>
  <c r="C81" i="1"/>
  <c r="C76" i="1" s="1"/>
  <c r="C194" i="1" s="1"/>
  <c r="F82" i="1"/>
  <c r="F81" i="1" s="1"/>
  <c r="C84" i="1"/>
  <c r="F85" i="1"/>
  <c r="F84" i="1" s="1"/>
  <c r="F106" i="1"/>
  <c r="C117" i="1"/>
  <c r="C108" i="1" s="1"/>
  <c r="C99" i="1" s="1"/>
  <c r="C195" i="1" s="1"/>
  <c r="F118" i="1"/>
  <c r="F117" i="1" s="1"/>
  <c r="G127" i="1"/>
  <c r="G146" i="1"/>
  <c r="F126" i="1"/>
  <c r="F129" i="1"/>
  <c r="F137" i="1"/>
  <c r="F145" i="1"/>
  <c r="F148" i="1"/>
  <c r="F146" i="1" s="1"/>
  <c r="F156" i="1"/>
  <c r="F164" i="1"/>
  <c r="G180" i="1"/>
  <c r="G177" i="1" s="1"/>
  <c r="G203" i="1" s="1"/>
  <c r="H9" i="1"/>
  <c r="H8" i="1" s="1"/>
  <c r="H7" i="1" s="1"/>
  <c r="E50" i="1"/>
  <c r="E58" i="1"/>
  <c r="E64" i="1"/>
  <c r="E63" i="1" s="1"/>
  <c r="E72" i="1"/>
  <c r="E70" i="1" s="1"/>
  <c r="E69" i="1" s="1"/>
  <c r="E193" i="1" s="1"/>
  <c r="H82" i="1"/>
  <c r="H81" i="1" s="1"/>
  <c r="H76" i="1" s="1"/>
  <c r="H85" i="1"/>
  <c r="H84" i="1" s="1"/>
  <c r="E105" i="1"/>
  <c r="H112" i="1"/>
  <c r="H108" i="1" s="1"/>
  <c r="H99" i="1" s="1"/>
  <c r="H115" i="1"/>
  <c r="H118" i="1"/>
  <c r="H117" i="1" s="1"/>
  <c r="H132" i="1"/>
  <c r="H140" i="1"/>
  <c r="H127" i="1" s="1"/>
  <c r="H151" i="1"/>
  <c r="H146" i="1" s="1"/>
  <c r="H159" i="1"/>
  <c r="E47" i="1"/>
  <c r="E46" i="1" s="1"/>
  <c r="E43" i="1" s="1"/>
  <c r="E192" i="1" s="1"/>
  <c r="C63" i="1"/>
  <c r="C43" i="1" s="1"/>
  <c r="C192" i="1" s="1"/>
  <c r="F64" i="1"/>
  <c r="E78" i="1"/>
  <c r="E77" i="1" s="1"/>
  <c r="E76" i="1" s="1"/>
  <c r="E194" i="1" s="1"/>
  <c r="G100" i="1"/>
  <c r="E125" i="1"/>
  <c r="E128" i="1"/>
  <c r="E136" i="1"/>
  <c r="E144" i="1"/>
  <c r="E147" i="1"/>
  <c r="E146" i="1" s="1"/>
  <c r="C127" i="1"/>
  <c r="F10" i="1"/>
  <c r="F16" i="1"/>
  <c r="F15" i="1" s="1"/>
  <c r="F26" i="1"/>
  <c r="F25" i="1" s="1"/>
  <c r="F52" i="1"/>
  <c r="F60" i="1"/>
  <c r="F66" i="1"/>
  <c r="F80" i="1"/>
  <c r="F77" i="1" s="1"/>
  <c r="F76" i="1" s="1"/>
  <c r="F194" i="1" s="1"/>
  <c r="F83" i="1"/>
  <c r="F107" i="1"/>
  <c r="F116" i="1"/>
  <c r="F108" i="1" s="1"/>
  <c r="F119" i="1"/>
  <c r="F133" i="1"/>
  <c r="F127" i="1" s="1"/>
  <c r="F141" i="1"/>
  <c r="F152" i="1"/>
  <c r="F160" i="1"/>
  <c r="F181" i="1"/>
  <c r="F180" i="1" s="1"/>
  <c r="F177" i="1" s="1"/>
  <c r="F203" i="1" s="1"/>
  <c r="F202" i="1" s="1"/>
  <c r="F43" i="1" l="1"/>
  <c r="F192" i="1" s="1"/>
  <c r="H192" i="1"/>
  <c r="H43" i="1"/>
  <c r="H183" i="1" s="1"/>
  <c r="F63" i="1"/>
  <c r="F8" i="1"/>
  <c r="F7" i="1" s="1"/>
  <c r="C189" i="1"/>
  <c r="C188" i="1" s="1"/>
  <c r="C205" i="1" s="1"/>
  <c r="C183" i="1"/>
  <c r="G202" i="1"/>
  <c r="H203" i="1"/>
  <c r="H202" i="1" s="1"/>
  <c r="H194" i="1"/>
  <c r="F99" i="1"/>
  <c r="F195" i="1" s="1"/>
  <c r="G188" i="1"/>
  <c r="G205" i="1" s="1"/>
  <c r="H189" i="1"/>
  <c r="E127" i="1"/>
  <c r="E99" i="1" s="1"/>
  <c r="G99" i="1"/>
  <c r="G195" i="1" s="1"/>
  <c r="H195" i="1" s="1"/>
  <c r="E195" i="1" l="1"/>
  <c r="E188" i="1" s="1"/>
  <c r="E205" i="1" s="1"/>
  <c r="E183" i="1"/>
  <c r="G183" i="1"/>
  <c r="H188" i="1"/>
  <c r="H205" i="1" s="1"/>
  <c r="F189" i="1"/>
  <c r="F188" i="1" s="1"/>
  <c r="F205" i="1" s="1"/>
  <c r="F183" i="1"/>
</calcChain>
</file>

<file path=xl/sharedStrings.xml><?xml version="1.0" encoding="utf-8"?>
<sst xmlns="http://schemas.openxmlformats.org/spreadsheetml/2006/main" count="207" uniqueCount="182">
  <si>
    <t>GOBIERNO DEL ESTADO LIBRE Y SOBERANO DE QUINTANA ROO</t>
  </si>
  <si>
    <t>ESTADO ANALÍTICO DE INGRESOS</t>
  </si>
  <si>
    <t>Del 1 de enero al 30 de junio de 2023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</si>
  <si>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</si>
  <si>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</si>
  <si>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</si>
  <si>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</si>
  <si>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</si>
  <si>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</si>
  <si>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</si>
  <si>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</si>
  <si>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</si>
  <si>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</si>
  <si>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</si>
  <si>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</si>
  <si>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</si>
  <si>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</si>
  <si>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</si>
  <si>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</si>
  <si>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</si>
  <si>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</si>
  <si>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</si>
  <si>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</si>
  <si>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</si>
  <si>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</si>
  <si>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</si>
  <si>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</si>
  <si>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</si>
  <si>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</si>
  <si>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</si>
  <si>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</si>
  <si>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</si>
  <si>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</si>
  <si>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</si>
  <si>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</si>
  <si>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</si>
  <si>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</si>
  <si>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</si>
  <si>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</si>
  <si>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</si>
  <si>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</si>
  <si>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</si>
  <si>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</si>
  <si>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</si>
  <si>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</si>
  <si>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</si>
  <si>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</si>
  <si>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</si>
  <si>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</si>
  <si>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</si>
  <si>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Desarrollo Social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</si>
  <si>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</si>
  <si>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</si>
  <si>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</si>
  <si>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</si>
  <si>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</si>
  <si>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</si>
  <si>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</si>
  <si>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</si>
  <si>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</si>
  <si>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</si>
  <si>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</si>
  <si>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Pública</t>
  </si>
  <si>
    <t>De los Derrechos de las Unidades de Transparencia, Acceso a la Información Pública y Protección de Datos Personales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</si>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</sst>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23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  <xf numFmtId="0" fontId="5" fillId="3" borderId="0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" fillId="0" borderId="0"/>
    <xf numFmtId="0" fontId="8" fillId="0" borderId="0">
      <alignment vertical="center"/>
    </xf>
    <xf numFmtId="0" fontId="17" fillId="0" borderId="0"/>
    <xf numFmtId="0" fontId="1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8" fillId="3" borderId="0" applyNumberFormat="0" applyProtection="0">
      <alignment vertical="center"/>
    </xf>
    <xf numFmtId="0" fontId="19" fillId="0" borderId="36" applyNumberFormat="0" applyProtection="0">
      <alignment vertical="center"/>
    </xf>
    <xf numFmtId="0" fontId="19" fillId="0" borderId="36" applyNumberFormat="0" applyProtection="0">
      <alignment vertical="center"/>
    </xf>
  </cellStyleXfs>
  <cellXfs count="99">
    <xf numFmtId="0" fontId="0" fillId="0" borderId="0" xfId="0"/>
    <xf numFmtId="0" fontId="3" fillId="0" borderId="0" xfId="0" applyFont="1"/>
    <xf numFmtId="3" fontId="7" fillId="4" borderId="7" xfId="1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vertical="center"/>
    </xf>
    <xf numFmtId="3" fontId="9" fillId="5" borderId="13" xfId="2" applyNumberFormat="1" applyFont="1" applyFill="1" applyBorder="1" applyAlignment="1">
      <alignment vertical="center"/>
    </xf>
    <xf numFmtId="3" fontId="3" fillId="0" borderId="0" xfId="0" applyNumberFormat="1" applyFont="1"/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 applyAlignment="1">
      <alignment vertical="center"/>
    </xf>
    <xf numFmtId="3" fontId="9" fillId="2" borderId="13" xfId="2" applyNumberFormat="1" applyFont="1" applyFill="1" applyBorder="1" applyAlignment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 applyAlignment="1">
      <alignment vertical="center"/>
    </xf>
    <xf numFmtId="3" fontId="9" fillId="2" borderId="16" xfId="2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indent="2"/>
    </xf>
    <xf numFmtId="3" fontId="3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0" xfId="0" applyNumberFormat="1" applyFont="1" applyBorder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 applyAlignment="1">
      <alignment vertical="center"/>
    </xf>
    <xf numFmtId="3" fontId="9" fillId="5" borderId="0" xfId="2" applyNumberFormat="1" applyFont="1" applyFill="1" applyBorder="1" applyAlignment="1">
      <alignment vertical="center"/>
    </xf>
    <xf numFmtId="3" fontId="9" fillId="5" borderId="5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indent="1"/>
    </xf>
    <xf numFmtId="3" fontId="10" fillId="0" borderId="12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3" fillId="0" borderId="26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3" fontId="9" fillId="7" borderId="34" xfId="0" applyNumberFormat="1" applyFont="1" applyFill="1" applyBorder="1" applyAlignment="1">
      <alignment horizontal="center" vertical="center" wrapText="1"/>
    </xf>
    <xf numFmtId="3" fontId="9" fillId="7" borderId="35" xfId="0" applyNumberFormat="1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</cellXfs>
  <cellStyles count="23">
    <cellStyle name="Encabezado 1 2" xfId="3"/>
    <cellStyle name="Encabezado 4 2" xfId="4"/>
    <cellStyle name="Millares 2" xfId="5"/>
    <cellStyle name="Millares 3" xfId="6"/>
    <cellStyle name="Millares 4" xfId="7"/>
    <cellStyle name="Normal" xfId="0" builtinId="0"/>
    <cellStyle name="Normal 10" xfId="8"/>
    <cellStyle name="Normal 11" xfId="9"/>
    <cellStyle name="Normal 2" xfId="10"/>
    <cellStyle name="Normal 2 2" xfId="11"/>
    <cellStyle name="Normal 2 3" xfId="12"/>
    <cellStyle name="Normal 2 4" xfId="13"/>
    <cellStyle name="Normal 3" xfId="2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Título 1 2" xfId="1"/>
    <cellStyle name="Título 2 2" xfId="20"/>
    <cellStyle name="Título 3 2" xfId="21"/>
    <cellStyle name="Título 3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7"/>
  <sheetViews>
    <sheetView showGridLines="0" tabSelected="1" zoomScaleNormal="100" workbookViewId="0"/>
  </sheetViews>
  <sheetFormatPr baseColWidth="10" defaultColWidth="11.42578125" defaultRowHeight="20.100000000000001" customHeight="1" x14ac:dyDescent="0.2"/>
  <cols>
    <col min="1" max="1" width="2.7109375" style="1" customWidth="1"/>
    <col min="2" max="2" width="50.7109375" style="70" customWidth="1"/>
    <col min="3" max="8" width="15.7109375" style="1" customWidth="1"/>
    <col min="9" max="16384" width="11.42578125" style="1"/>
  </cols>
  <sheetData>
    <row r="1" spans="2:10" ht="15" customHeight="1" x14ac:dyDescent="0.2">
      <c r="B1" s="75" t="s">
        <v>0</v>
      </c>
      <c r="C1" s="76"/>
      <c r="D1" s="76"/>
      <c r="E1" s="76"/>
      <c r="F1" s="76"/>
      <c r="G1" s="76"/>
      <c r="H1" s="77"/>
    </row>
    <row r="2" spans="2:10" ht="15" customHeight="1" x14ac:dyDescent="0.2">
      <c r="B2" s="78" t="s">
        <v>1</v>
      </c>
      <c r="C2" s="79"/>
      <c r="D2" s="79"/>
      <c r="E2" s="79"/>
      <c r="F2" s="79"/>
      <c r="G2" s="79"/>
      <c r="H2" s="80"/>
    </row>
    <row r="3" spans="2:10" ht="15" customHeight="1" x14ac:dyDescent="0.2">
      <c r="B3" s="81" t="s">
        <v>2</v>
      </c>
      <c r="C3" s="82"/>
      <c r="D3" s="82"/>
      <c r="E3" s="82"/>
      <c r="F3" s="82"/>
      <c r="G3" s="82"/>
      <c r="H3" s="83"/>
    </row>
    <row r="4" spans="2:10" ht="15" customHeight="1" x14ac:dyDescent="0.2">
      <c r="B4" s="84" t="s">
        <v>3</v>
      </c>
      <c r="C4" s="85"/>
      <c r="D4" s="85"/>
      <c r="E4" s="85"/>
      <c r="F4" s="85"/>
      <c r="G4" s="85"/>
      <c r="H4" s="86"/>
    </row>
    <row r="5" spans="2:10" ht="20.100000000000001" customHeight="1" x14ac:dyDescent="0.2">
      <c r="B5" s="87" t="s">
        <v>4</v>
      </c>
      <c r="C5" s="89" t="s">
        <v>5</v>
      </c>
      <c r="D5" s="89"/>
      <c r="E5" s="89"/>
      <c r="F5" s="89"/>
      <c r="G5" s="89"/>
      <c r="H5" s="90" t="s">
        <v>6</v>
      </c>
    </row>
    <row r="6" spans="2:10" ht="30" customHeight="1" x14ac:dyDescent="0.2">
      <c r="B6" s="88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91"/>
    </row>
    <row r="7" spans="2:10" ht="20.100000000000001" customHeight="1" x14ac:dyDescent="0.2">
      <c r="B7" s="3" t="s">
        <v>12</v>
      </c>
      <c r="C7" s="4">
        <f>SUM(C8,C13,C15,C19:C20,C23,C25,C29:C30)</f>
        <v>6600303613</v>
      </c>
      <c r="D7" s="4">
        <f t="shared" ref="D7:H7" si="0">SUM(D8,D13,D15,D19:D20,D23,D25,D29:D30)</f>
        <v>0</v>
      </c>
      <c r="E7" s="4">
        <f t="shared" si="0"/>
        <v>6600303613</v>
      </c>
      <c r="F7" s="4">
        <f t="shared" si="0"/>
        <v>3979712092.21</v>
      </c>
      <c r="G7" s="4">
        <f t="shared" si="0"/>
        <v>3979712092.21</v>
      </c>
      <c r="H7" s="5">
        <f t="shared" si="0"/>
        <v>-2620591520.79</v>
      </c>
      <c r="J7" s="6"/>
    </row>
    <row r="8" spans="2:10" ht="20.100000000000001" customHeight="1" x14ac:dyDescent="0.2">
      <c r="B8" s="7" t="s">
        <v>13</v>
      </c>
      <c r="C8" s="8">
        <f>SUM(C9:C12)</f>
        <v>202726576</v>
      </c>
      <c r="D8" s="8">
        <f t="shared" ref="D8:H8" si="1">SUM(D9:D12)</f>
        <v>0</v>
      </c>
      <c r="E8" s="8">
        <f t="shared" si="1"/>
        <v>202726576</v>
      </c>
      <c r="F8" s="8">
        <f>SUM(F9:F12)</f>
        <v>118877391</v>
      </c>
      <c r="G8" s="8">
        <f t="shared" si="1"/>
        <v>118877391</v>
      </c>
      <c r="H8" s="9">
        <f t="shared" si="1"/>
        <v>-83849185</v>
      </c>
    </row>
    <row r="9" spans="2:10" ht="20.100000000000001" customHeight="1" x14ac:dyDescent="0.2">
      <c r="B9" s="10" t="s">
        <v>14</v>
      </c>
      <c r="C9" s="11">
        <v>10004309</v>
      </c>
      <c r="D9" s="11">
        <v>0</v>
      </c>
      <c r="E9" s="11">
        <f>C9-D9</f>
        <v>10004309</v>
      </c>
      <c r="F9" s="11">
        <f>G9</f>
        <v>13322130</v>
      </c>
      <c r="G9" s="11">
        <v>13322130</v>
      </c>
      <c r="H9" s="12">
        <f>G9-C9</f>
        <v>3317821</v>
      </c>
    </row>
    <row r="10" spans="2:10" ht="20.100000000000001" customHeight="1" x14ac:dyDescent="0.2">
      <c r="B10" s="10" t="s">
        <v>15</v>
      </c>
      <c r="C10" s="11">
        <v>134789827</v>
      </c>
      <c r="D10" s="11">
        <v>0</v>
      </c>
      <c r="E10" s="11">
        <f t="shared" ref="E10:E18" si="2">C10-D10</f>
        <v>134789827</v>
      </c>
      <c r="F10" s="11">
        <f t="shared" ref="F10:F12" si="3">G10</f>
        <v>71249055</v>
      </c>
      <c r="G10" s="11">
        <v>71249055</v>
      </c>
      <c r="H10" s="12">
        <f t="shared" ref="H10:H12" si="4">G10-C10</f>
        <v>-63540772</v>
      </c>
    </row>
    <row r="11" spans="2:10" ht="20.100000000000001" customHeight="1" x14ac:dyDescent="0.2">
      <c r="B11" s="10" t="s">
        <v>16</v>
      </c>
      <c r="C11" s="11">
        <v>56869077</v>
      </c>
      <c r="D11" s="11">
        <v>0</v>
      </c>
      <c r="E11" s="11">
        <f t="shared" si="2"/>
        <v>56869077</v>
      </c>
      <c r="F11" s="11">
        <f t="shared" si="3"/>
        <v>33533819</v>
      </c>
      <c r="G11" s="11">
        <v>33533819</v>
      </c>
      <c r="H11" s="12">
        <f t="shared" si="4"/>
        <v>-23335258</v>
      </c>
    </row>
    <row r="12" spans="2:10" ht="20.100000000000001" customHeight="1" x14ac:dyDescent="0.2">
      <c r="B12" s="10" t="s">
        <v>17</v>
      </c>
      <c r="C12" s="11">
        <v>1063363</v>
      </c>
      <c r="D12" s="11">
        <v>0</v>
      </c>
      <c r="E12" s="11">
        <f t="shared" si="2"/>
        <v>1063363</v>
      </c>
      <c r="F12" s="11">
        <f t="shared" si="3"/>
        <v>772387</v>
      </c>
      <c r="G12" s="11">
        <v>772387</v>
      </c>
      <c r="H12" s="12">
        <f t="shared" si="4"/>
        <v>-290976</v>
      </c>
    </row>
    <row r="13" spans="2:10" ht="20.100000000000001" customHeight="1" x14ac:dyDescent="0.2">
      <c r="B13" s="13" t="s">
        <v>18</v>
      </c>
      <c r="C13" s="14">
        <f>C14</f>
        <v>154533092</v>
      </c>
      <c r="D13" s="14">
        <f t="shared" ref="D13:H13" si="5">D14</f>
        <v>0</v>
      </c>
      <c r="E13" s="14">
        <f t="shared" si="5"/>
        <v>154533092</v>
      </c>
      <c r="F13" s="14">
        <f t="shared" si="5"/>
        <v>174500572</v>
      </c>
      <c r="G13" s="14">
        <f t="shared" si="5"/>
        <v>174500572</v>
      </c>
      <c r="H13" s="15">
        <f t="shared" si="5"/>
        <v>19967480</v>
      </c>
    </row>
    <row r="14" spans="2:10" ht="20.100000000000001" customHeight="1" x14ac:dyDescent="0.2">
      <c r="B14" s="16" t="s">
        <v>19</v>
      </c>
      <c r="C14" s="11">
        <v>154533092</v>
      </c>
      <c r="D14" s="11">
        <v>0</v>
      </c>
      <c r="E14" s="11">
        <f t="shared" si="2"/>
        <v>154533092</v>
      </c>
      <c r="F14" s="11">
        <f>G14</f>
        <v>174500572</v>
      </c>
      <c r="G14" s="11">
        <v>174500572</v>
      </c>
      <c r="H14" s="12">
        <f>G14-C14</f>
        <v>19967480</v>
      </c>
    </row>
    <row r="15" spans="2:10" ht="20.100000000000001" customHeight="1" x14ac:dyDescent="0.2">
      <c r="B15" s="13" t="s">
        <v>20</v>
      </c>
      <c r="C15" s="14">
        <f>SUM(C16:C18)</f>
        <v>2743237640</v>
      </c>
      <c r="D15" s="14">
        <f t="shared" ref="D15:H15" si="6">SUM(D16:D18)</f>
        <v>0</v>
      </c>
      <c r="E15" s="14">
        <f t="shared" si="6"/>
        <v>2743237640</v>
      </c>
      <c r="F15" s="14">
        <f t="shared" si="6"/>
        <v>1504136860.7700002</v>
      </c>
      <c r="G15" s="14">
        <f t="shared" si="6"/>
        <v>1504136860.7700002</v>
      </c>
      <c r="H15" s="15">
        <f t="shared" si="6"/>
        <v>-1239100779.2299998</v>
      </c>
    </row>
    <row r="16" spans="2:10" ht="20.100000000000001" customHeight="1" x14ac:dyDescent="0.2">
      <c r="B16" s="16" t="s">
        <v>21</v>
      </c>
      <c r="C16" s="11">
        <v>41152473</v>
      </c>
      <c r="D16" s="17">
        <v>0</v>
      </c>
      <c r="E16" s="11">
        <f t="shared" si="2"/>
        <v>41152473</v>
      </c>
      <c r="F16" s="11">
        <f t="shared" ref="F16:F18" si="7">G16</f>
        <v>33831170</v>
      </c>
      <c r="G16" s="11">
        <v>33831170</v>
      </c>
      <c r="H16" s="12">
        <f t="shared" ref="H16:H18" si="8">G16-C16</f>
        <v>-7321303</v>
      </c>
    </row>
    <row r="17" spans="2:8" ht="20.100000000000001" customHeight="1" x14ac:dyDescent="0.2">
      <c r="B17" s="16" t="s">
        <v>22</v>
      </c>
      <c r="C17" s="11">
        <v>2692085167</v>
      </c>
      <c r="D17" s="17">
        <v>0</v>
      </c>
      <c r="E17" s="11">
        <f t="shared" si="2"/>
        <v>2692085167</v>
      </c>
      <c r="F17" s="11">
        <f t="shared" si="7"/>
        <v>1419751453.7700002</v>
      </c>
      <c r="G17" s="11">
        <v>1419751453.7700002</v>
      </c>
      <c r="H17" s="12">
        <f t="shared" si="8"/>
        <v>-1272333713.2299998</v>
      </c>
    </row>
    <row r="18" spans="2:8" ht="20.100000000000001" customHeight="1" x14ac:dyDescent="0.2">
      <c r="B18" s="16" t="s">
        <v>23</v>
      </c>
      <c r="C18" s="11">
        <v>10000000</v>
      </c>
      <c r="D18" s="17">
        <v>0</v>
      </c>
      <c r="E18" s="11">
        <f t="shared" si="2"/>
        <v>10000000</v>
      </c>
      <c r="F18" s="11">
        <f t="shared" si="7"/>
        <v>50554237</v>
      </c>
      <c r="G18" s="11">
        <v>50554237</v>
      </c>
      <c r="H18" s="12">
        <f t="shared" si="8"/>
        <v>40554237</v>
      </c>
    </row>
    <row r="19" spans="2:8" ht="20.100000000000001" customHeight="1" x14ac:dyDescent="0.2">
      <c r="B19" s="13" t="s">
        <v>24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5">
        <v>0</v>
      </c>
    </row>
    <row r="20" spans="2:8" ht="20.100000000000001" customHeight="1" x14ac:dyDescent="0.2">
      <c r="B20" s="13" t="s">
        <v>25</v>
      </c>
      <c r="C20" s="14">
        <f>SUM(C21:C22)</f>
        <v>3361556084</v>
      </c>
      <c r="D20" s="14">
        <f t="shared" ref="D20:H20" si="9">SUM(D21:D22)</f>
        <v>0</v>
      </c>
      <c r="E20" s="14">
        <f t="shared" si="9"/>
        <v>3361556084</v>
      </c>
      <c r="F20" s="14">
        <f t="shared" si="9"/>
        <v>2101383563.4400001</v>
      </c>
      <c r="G20" s="14">
        <f t="shared" si="9"/>
        <v>2101383563.4400001</v>
      </c>
      <c r="H20" s="15">
        <f t="shared" si="9"/>
        <v>-1260172520.5599999</v>
      </c>
    </row>
    <row r="21" spans="2:8" ht="20.100000000000001" customHeight="1" x14ac:dyDescent="0.2">
      <c r="B21" s="16" t="s">
        <v>26</v>
      </c>
      <c r="C21" s="11">
        <v>3361556084</v>
      </c>
      <c r="D21" s="17">
        <v>0</v>
      </c>
      <c r="E21" s="11">
        <f t="shared" ref="E21:E22" si="10">C21-D21</f>
        <v>3361556084</v>
      </c>
      <c r="F21" s="11">
        <f>G21</f>
        <v>2106599523.4400001</v>
      </c>
      <c r="G21" s="11">
        <v>2106599523.4400001</v>
      </c>
      <c r="H21" s="12">
        <f>G21-C21</f>
        <v>-1254956560.5599999</v>
      </c>
    </row>
    <row r="22" spans="2:8" ht="20.100000000000001" customHeight="1" x14ac:dyDescent="0.2">
      <c r="B22" s="16" t="s">
        <v>27</v>
      </c>
      <c r="C22" s="11">
        <v>0</v>
      </c>
      <c r="D22" s="17">
        <v>0</v>
      </c>
      <c r="E22" s="11">
        <f t="shared" si="10"/>
        <v>0</v>
      </c>
      <c r="F22" s="11">
        <f>G22</f>
        <v>-5215960</v>
      </c>
      <c r="G22" s="11">
        <v>-5215960</v>
      </c>
      <c r="H22" s="12">
        <f>G22-C22</f>
        <v>-5215960</v>
      </c>
    </row>
    <row r="23" spans="2:8" ht="20.100000000000001" customHeight="1" x14ac:dyDescent="0.2">
      <c r="B23" s="13" t="s">
        <v>28</v>
      </c>
      <c r="C23" s="14">
        <f>C24</f>
        <v>58272967</v>
      </c>
      <c r="D23" s="14">
        <f t="shared" ref="D23:H23" si="11">D24</f>
        <v>0</v>
      </c>
      <c r="E23" s="14">
        <f t="shared" si="11"/>
        <v>58272967</v>
      </c>
      <c r="F23" s="14">
        <f t="shared" si="11"/>
        <v>21366131</v>
      </c>
      <c r="G23" s="14">
        <f t="shared" si="11"/>
        <v>21366131</v>
      </c>
      <c r="H23" s="15">
        <f t="shared" si="11"/>
        <v>-36906836</v>
      </c>
    </row>
    <row r="24" spans="2:8" ht="20.100000000000001" customHeight="1" x14ac:dyDescent="0.2">
      <c r="B24" s="16" t="s">
        <v>29</v>
      </c>
      <c r="C24" s="11">
        <v>58272967</v>
      </c>
      <c r="D24" s="17">
        <v>0</v>
      </c>
      <c r="E24" s="11">
        <f t="shared" ref="E24" si="12">C24-D24</f>
        <v>58272967</v>
      </c>
      <c r="F24" s="11">
        <f>G24</f>
        <v>21366131</v>
      </c>
      <c r="G24" s="11">
        <v>21366131</v>
      </c>
      <c r="H24" s="12">
        <f>G24-C24</f>
        <v>-36906836</v>
      </c>
    </row>
    <row r="25" spans="2:8" ht="20.100000000000001" customHeight="1" x14ac:dyDescent="0.2">
      <c r="B25" s="13" t="s">
        <v>30</v>
      </c>
      <c r="C25" s="14">
        <f>SUM(C26:C28)</f>
        <v>79977254</v>
      </c>
      <c r="D25" s="14">
        <f t="shared" ref="D25:H25" si="13">SUM(D26:D28)</f>
        <v>0</v>
      </c>
      <c r="E25" s="14">
        <f t="shared" si="13"/>
        <v>79977254</v>
      </c>
      <c r="F25" s="14">
        <f t="shared" si="13"/>
        <v>59447574</v>
      </c>
      <c r="G25" s="14">
        <f t="shared" si="13"/>
        <v>59447574</v>
      </c>
      <c r="H25" s="15">
        <f t="shared" si="13"/>
        <v>-20529680</v>
      </c>
    </row>
    <row r="26" spans="2:8" ht="20.100000000000001" customHeight="1" x14ac:dyDescent="0.2">
      <c r="B26" s="16" t="s">
        <v>31</v>
      </c>
      <c r="C26" s="11">
        <v>35222893</v>
      </c>
      <c r="D26" s="17">
        <v>0</v>
      </c>
      <c r="E26" s="11">
        <f t="shared" ref="E26:E28" si="14">C26-D26</f>
        <v>35222893</v>
      </c>
      <c r="F26" s="11">
        <f t="shared" ref="F26:F28" si="15">G26</f>
        <v>35454589</v>
      </c>
      <c r="G26" s="11">
        <v>35454589</v>
      </c>
      <c r="H26" s="12">
        <f t="shared" ref="H26:H28" si="16">G26-C26</f>
        <v>231696</v>
      </c>
    </row>
    <row r="27" spans="2:8" ht="20.100000000000001" customHeight="1" x14ac:dyDescent="0.2">
      <c r="B27" s="16" t="s">
        <v>32</v>
      </c>
      <c r="C27" s="11">
        <v>28903549</v>
      </c>
      <c r="D27" s="17">
        <v>0</v>
      </c>
      <c r="E27" s="11">
        <f t="shared" si="14"/>
        <v>28903549</v>
      </c>
      <c r="F27" s="11">
        <f t="shared" si="15"/>
        <v>9165226</v>
      </c>
      <c r="G27" s="11">
        <v>9165226</v>
      </c>
      <c r="H27" s="12">
        <f t="shared" si="16"/>
        <v>-19738323</v>
      </c>
    </row>
    <row r="28" spans="2:8" ht="20.100000000000001" customHeight="1" x14ac:dyDescent="0.2">
      <c r="B28" s="16" t="s">
        <v>33</v>
      </c>
      <c r="C28" s="11">
        <v>15850812</v>
      </c>
      <c r="D28" s="17">
        <v>0</v>
      </c>
      <c r="E28" s="11">
        <f t="shared" si="14"/>
        <v>15850812</v>
      </c>
      <c r="F28" s="11">
        <f t="shared" si="15"/>
        <v>14827759</v>
      </c>
      <c r="G28" s="11">
        <v>14827759</v>
      </c>
      <c r="H28" s="12">
        <f t="shared" si="16"/>
        <v>-1023053</v>
      </c>
    </row>
    <row r="29" spans="2:8" ht="20.100000000000001" customHeight="1" x14ac:dyDescent="0.2">
      <c r="B29" s="13" t="s">
        <v>34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</row>
    <row r="30" spans="2:8" ht="39.950000000000003" customHeight="1" x14ac:dyDescent="0.2">
      <c r="B30" s="13" t="s">
        <v>35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</row>
    <row r="31" spans="2:8" ht="20.100000000000001" customHeight="1" x14ac:dyDescent="0.2">
      <c r="B31" s="18"/>
      <c r="C31" s="19"/>
      <c r="D31" s="19"/>
      <c r="E31" s="19"/>
      <c r="F31" s="19"/>
      <c r="G31" s="19"/>
      <c r="H31" s="20"/>
    </row>
    <row r="32" spans="2:8" ht="20.100000000000001" customHeight="1" x14ac:dyDescent="0.2">
      <c r="B32" s="3" t="s">
        <v>36</v>
      </c>
      <c r="C32" s="4">
        <f>SUM(C33:C37)</f>
        <v>0</v>
      </c>
      <c r="D32" s="4">
        <f t="shared" ref="D32:H32" si="17">SUM(D33:D37)</f>
        <v>0</v>
      </c>
      <c r="E32" s="4">
        <f t="shared" si="17"/>
        <v>0</v>
      </c>
      <c r="F32" s="4">
        <f t="shared" si="17"/>
        <v>0</v>
      </c>
      <c r="G32" s="4">
        <f t="shared" si="17"/>
        <v>0</v>
      </c>
      <c r="H32" s="5">
        <f t="shared" si="17"/>
        <v>0</v>
      </c>
    </row>
    <row r="33" spans="2:8" ht="20.100000000000001" customHeight="1" x14ac:dyDescent="0.2">
      <c r="B33" s="13" t="s">
        <v>37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</row>
    <row r="34" spans="2:8" ht="20.100000000000001" customHeight="1" x14ac:dyDescent="0.2">
      <c r="B34" s="13" t="s">
        <v>38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2:8" ht="20.100000000000001" customHeight="1" x14ac:dyDescent="0.2">
      <c r="B35" s="13" t="s">
        <v>39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2:8" ht="20.100000000000001" customHeight="1" x14ac:dyDescent="0.2">
      <c r="B36" s="13" t="s">
        <v>40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2:8" ht="20.100000000000001" customHeight="1" x14ac:dyDescent="0.2">
      <c r="B37" s="13" t="s">
        <v>41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2:8" ht="20.100000000000001" customHeight="1" x14ac:dyDescent="0.2">
      <c r="B38" s="18"/>
      <c r="C38" s="19"/>
      <c r="D38" s="19"/>
      <c r="E38" s="19"/>
      <c r="F38" s="19"/>
      <c r="G38" s="19"/>
      <c r="H38" s="20"/>
    </row>
    <row r="39" spans="2:8" ht="20.100000000000001" customHeight="1" x14ac:dyDescent="0.2">
      <c r="B39" s="3" t="s">
        <v>42</v>
      </c>
      <c r="C39" s="4">
        <f>SUM(C40:C41)</f>
        <v>0</v>
      </c>
      <c r="D39" s="4">
        <f t="shared" ref="D39:H39" si="18">SUM(D40:D41)</f>
        <v>0</v>
      </c>
      <c r="E39" s="4">
        <f t="shared" si="18"/>
        <v>0</v>
      </c>
      <c r="F39" s="4">
        <f t="shared" si="18"/>
        <v>0</v>
      </c>
      <c r="G39" s="4">
        <f t="shared" si="18"/>
        <v>0</v>
      </c>
      <c r="H39" s="5">
        <f t="shared" si="18"/>
        <v>0</v>
      </c>
    </row>
    <row r="40" spans="2:8" ht="20.100000000000001" customHeight="1" x14ac:dyDescent="0.2">
      <c r="B40" s="13" t="s">
        <v>43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5">
        <v>0</v>
      </c>
    </row>
    <row r="41" spans="2:8" ht="39.950000000000003" customHeight="1" x14ac:dyDescent="0.2">
      <c r="B41" s="13" t="s">
        <v>44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2:8" ht="20.100000000000001" customHeight="1" x14ac:dyDescent="0.2">
      <c r="B42" s="18"/>
      <c r="C42" s="19"/>
      <c r="D42" s="19"/>
      <c r="E42" s="19"/>
      <c r="F42" s="19"/>
      <c r="G42" s="19"/>
      <c r="H42" s="20"/>
    </row>
    <row r="43" spans="2:8" ht="20.100000000000001" customHeight="1" x14ac:dyDescent="0.2">
      <c r="B43" s="3" t="s">
        <v>45</v>
      </c>
      <c r="C43" s="4">
        <f t="shared" ref="C43:H43" si="19">SUM(C44:C46,C62:C63,C67)</f>
        <v>1972469227</v>
      </c>
      <c r="D43" s="4">
        <f t="shared" si="19"/>
        <v>0</v>
      </c>
      <c r="E43" s="4">
        <f t="shared" si="19"/>
        <v>1972469227</v>
      </c>
      <c r="F43" s="4">
        <f t="shared" si="19"/>
        <v>1502973522</v>
      </c>
      <c r="G43" s="4">
        <f t="shared" si="19"/>
        <v>1502973522</v>
      </c>
      <c r="H43" s="5">
        <f t="shared" si="19"/>
        <v>-469495705</v>
      </c>
    </row>
    <row r="44" spans="2:8" ht="20.100000000000001" customHeight="1" x14ac:dyDescent="0.2">
      <c r="B44" s="13" t="s">
        <v>46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5">
        <v>0</v>
      </c>
    </row>
    <row r="45" spans="2:8" ht="20.100000000000001" customHeight="1" x14ac:dyDescent="0.2">
      <c r="B45" s="13" t="s">
        <v>47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5">
        <v>0</v>
      </c>
    </row>
    <row r="46" spans="2:8" ht="20.100000000000001" customHeight="1" x14ac:dyDescent="0.2">
      <c r="B46" s="13" t="s">
        <v>48</v>
      </c>
      <c r="C46" s="14">
        <f>SUM(C47:C61)</f>
        <v>1871692821</v>
      </c>
      <c r="D46" s="14">
        <f t="shared" ref="D46:H46" si="20">SUM(D47:D61)</f>
        <v>0</v>
      </c>
      <c r="E46" s="14">
        <f t="shared" si="20"/>
        <v>1871692821</v>
      </c>
      <c r="F46" s="14">
        <f t="shared" si="20"/>
        <v>1429789310</v>
      </c>
      <c r="G46" s="14">
        <f t="shared" si="20"/>
        <v>1429789310</v>
      </c>
      <c r="H46" s="15">
        <f t="shared" si="20"/>
        <v>-441903511</v>
      </c>
    </row>
    <row r="47" spans="2:8" ht="20.100000000000001" customHeight="1" x14ac:dyDescent="0.2">
      <c r="B47" s="16" t="s">
        <v>49</v>
      </c>
      <c r="C47" s="11">
        <v>777078425</v>
      </c>
      <c r="D47" s="17">
        <v>0</v>
      </c>
      <c r="E47" s="17">
        <f>C47-D47</f>
        <v>777078425</v>
      </c>
      <c r="F47" s="11">
        <f t="shared" ref="F47:F61" si="21">G47</f>
        <v>437697558</v>
      </c>
      <c r="G47" s="11">
        <v>437697558</v>
      </c>
      <c r="H47" s="12">
        <f t="shared" ref="H47:H61" si="22">G47-C47</f>
        <v>-339380867</v>
      </c>
    </row>
    <row r="48" spans="2:8" ht="20.100000000000001" customHeight="1" x14ac:dyDescent="0.2">
      <c r="B48" s="16" t="s">
        <v>50</v>
      </c>
      <c r="C48" s="11">
        <v>0</v>
      </c>
      <c r="D48" s="21">
        <v>0</v>
      </c>
      <c r="E48" s="17">
        <f t="shared" ref="E48:E61" si="23">C48-D48</f>
        <v>0</v>
      </c>
      <c r="F48" s="11">
        <f t="shared" si="21"/>
        <v>0</v>
      </c>
      <c r="G48" s="11">
        <v>0</v>
      </c>
      <c r="H48" s="12">
        <f t="shared" si="22"/>
        <v>0</v>
      </c>
    </row>
    <row r="49" spans="2:8" ht="20.100000000000001" customHeight="1" x14ac:dyDescent="0.2">
      <c r="B49" s="16" t="s">
        <v>51</v>
      </c>
      <c r="C49" s="11">
        <v>920744140</v>
      </c>
      <c r="D49" s="17">
        <v>0</v>
      </c>
      <c r="E49" s="17">
        <f t="shared" si="23"/>
        <v>920744140</v>
      </c>
      <c r="F49" s="11">
        <f t="shared" si="21"/>
        <v>873895638</v>
      </c>
      <c r="G49" s="11">
        <v>873895638</v>
      </c>
      <c r="H49" s="12">
        <f t="shared" si="22"/>
        <v>-46848502</v>
      </c>
    </row>
    <row r="50" spans="2:8" ht="20.100000000000001" customHeight="1" x14ac:dyDescent="0.2">
      <c r="B50" s="16" t="s">
        <v>52</v>
      </c>
      <c r="C50" s="11">
        <v>108100317</v>
      </c>
      <c r="D50" s="17">
        <v>0</v>
      </c>
      <c r="E50" s="17">
        <f t="shared" si="23"/>
        <v>108100317</v>
      </c>
      <c r="F50" s="11">
        <f t="shared" si="21"/>
        <v>76135726</v>
      </c>
      <c r="G50" s="11">
        <v>76135726</v>
      </c>
      <c r="H50" s="12">
        <f t="shared" si="22"/>
        <v>-31964591</v>
      </c>
    </row>
    <row r="51" spans="2:8" ht="20.100000000000001" customHeight="1" x14ac:dyDescent="0.2">
      <c r="B51" s="16" t="s">
        <v>53</v>
      </c>
      <c r="C51" s="11">
        <v>821141</v>
      </c>
      <c r="D51" s="17">
        <v>0</v>
      </c>
      <c r="E51" s="17">
        <f t="shared" si="23"/>
        <v>821141</v>
      </c>
      <c r="F51" s="11">
        <f t="shared" si="21"/>
        <v>684152</v>
      </c>
      <c r="G51" s="11">
        <v>684152</v>
      </c>
      <c r="H51" s="12">
        <f t="shared" si="22"/>
        <v>-136989</v>
      </c>
    </row>
    <row r="52" spans="2:8" ht="20.100000000000001" customHeight="1" x14ac:dyDescent="0.2">
      <c r="B52" s="16" t="s">
        <v>54</v>
      </c>
      <c r="C52" s="11">
        <v>22453834</v>
      </c>
      <c r="D52" s="17">
        <v>0</v>
      </c>
      <c r="E52" s="17">
        <f t="shared" si="23"/>
        <v>22453834</v>
      </c>
      <c r="F52" s="11">
        <f t="shared" si="21"/>
        <v>16696511</v>
      </c>
      <c r="G52" s="11">
        <v>16696511</v>
      </c>
      <c r="H52" s="12">
        <f t="shared" si="22"/>
        <v>-5757323</v>
      </c>
    </row>
    <row r="53" spans="2:8" ht="20.100000000000001" customHeight="1" x14ac:dyDescent="0.2">
      <c r="B53" s="16" t="s">
        <v>55</v>
      </c>
      <c r="C53" s="11">
        <v>0</v>
      </c>
      <c r="D53" s="21">
        <v>0</v>
      </c>
      <c r="E53" s="17">
        <f t="shared" si="23"/>
        <v>0</v>
      </c>
      <c r="F53" s="11">
        <f t="shared" si="21"/>
        <v>0</v>
      </c>
      <c r="G53" s="11">
        <v>0</v>
      </c>
      <c r="H53" s="12">
        <f t="shared" si="22"/>
        <v>0</v>
      </c>
    </row>
    <row r="54" spans="2:8" ht="20.100000000000001" customHeight="1" x14ac:dyDescent="0.2">
      <c r="B54" s="16" t="s">
        <v>56</v>
      </c>
      <c r="C54" s="11">
        <v>0</v>
      </c>
      <c r="D54" s="17">
        <v>0</v>
      </c>
      <c r="E54" s="17">
        <f>C54-D54</f>
        <v>0</v>
      </c>
      <c r="F54" s="11">
        <f t="shared" si="21"/>
        <v>896</v>
      </c>
      <c r="G54" s="11">
        <v>896</v>
      </c>
      <c r="H54" s="12">
        <f t="shared" si="22"/>
        <v>896</v>
      </c>
    </row>
    <row r="55" spans="2:8" ht="20.100000000000001" customHeight="1" x14ac:dyDescent="0.2">
      <c r="B55" s="16" t="s">
        <v>57</v>
      </c>
      <c r="C55" s="11">
        <v>608557</v>
      </c>
      <c r="D55" s="21">
        <v>0</v>
      </c>
      <c r="E55" s="17">
        <f t="shared" si="23"/>
        <v>608557</v>
      </c>
      <c r="F55" s="11">
        <f t="shared" si="21"/>
        <v>486340</v>
      </c>
      <c r="G55" s="11">
        <v>486340</v>
      </c>
      <c r="H55" s="12">
        <f t="shared" si="22"/>
        <v>-122217</v>
      </c>
    </row>
    <row r="56" spans="2:8" ht="20.100000000000001" customHeight="1" x14ac:dyDescent="0.2">
      <c r="B56" s="16" t="s">
        <v>58</v>
      </c>
      <c r="C56" s="11">
        <v>13929724</v>
      </c>
      <c r="D56" s="17">
        <v>0</v>
      </c>
      <c r="E56" s="17">
        <f t="shared" si="23"/>
        <v>13929724</v>
      </c>
      <c r="F56" s="11">
        <f t="shared" si="21"/>
        <v>7556972</v>
      </c>
      <c r="G56" s="11">
        <v>7556972</v>
      </c>
      <c r="H56" s="12">
        <f t="shared" si="22"/>
        <v>-6372752</v>
      </c>
    </row>
    <row r="57" spans="2:8" ht="20.100000000000001" customHeight="1" x14ac:dyDescent="0.2">
      <c r="B57" s="16" t="s">
        <v>59</v>
      </c>
      <c r="C57" s="11">
        <v>7755126</v>
      </c>
      <c r="D57" s="17">
        <v>0</v>
      </c>
      <c r="E57" s="17">
        <f t="shared" si="23"/>
        <v>7755126</v>
      </c>
      <c r="F57" s="11">
        <f t="shared" si="21"/>
        <v>4833463</v>
      </c>
      <c r="G57" s="11">
        <v>4833463</v>
      </c>
      <c r="H57" s="12">
        <f t="shared" si="22"/>
        <v>-2921663</v>
      </c>
    </row>
    <row r="58" spans="2:8" ht="20.100000000000001" customHeight="1" x14ac:dyDescent="0.2">
      <c r="B58" s="16" t="s">
        <v>60</v>
      </c>
      <c r="C58" s="11">
        <v>0</v>
      </c>
      <c r="D58" s="21">
        <v>0</v>
      </c>
      <c r="E58" s="17">
        <f t="shared" si="23"/>
        <v>0</v>
      </c>
      <c r="F58" s="11">
        <f t="shared" si="21"/>
        <v>0</v>
      </c>
      <c r="G58" s="11">
        <v>0</v>
      </c>
      <c r="H58" s="12">
        <f t="shared" si="22"/>
        <v>0</v>
      </c>
    </row>
    <row r="59" spans="2:8" ht="20.100000000000001" customHeight="1" x14ac:dyDescent="0.2">
      <c r="B59" s="16" t="s">
        <v>61</v>
      </c>
      <c r="C59" s="11">
        <v>1629399</v>
      </c>
      <c r="D59" s="17">
        <v>0</v>
      </c>
      <c r="E59" s="17">
        <f t="shared" si="23"/>
        <v>1629399</v>
      </c>
      <c r="F59" s="11">
        <f t="shared" si="21"/>
        <v>845476</v>
      </c>
      <c r="G59" s="11">
        <v>845476</v>
      </c>
      <c r="H59" s="12">
        <f t="shared" si="22"/>
        <v>-783923</v>
      </c>
    </row>
    <row r="60" spans="2:8" ht="20.100000000000001" customHeight="1" x14ac:dyDescent="0.2">
      <c r="B60" s="16" t="s">
        <v>62</v>
      </c>
      <c r="C60" s="11">
        <v>18534948</v>
      </c>
      <c r="D60" s="17">
        <v>0</v>
      </c>
      <c r="E60" s="17">
        <f t="shared" si="23"/>
        <v>18534948</v>
      </c>
      <c r="F60" s="11">
        <f t="shared" si="21"/>
        <v>10936912</v>
      </c>
      <c r="G60" s="11">
        <v>10936912</v>
      </c>
      <c r="H60" s="12">
        <f t="shared" si="22"/>
        <v>-7598036</v>
      </c>
    </row>
    <row r="61" spans="2:8" ht="20.100000000000001" customHeight="1" x14ac:dyDescent="0.2">
      <c r="B61" s="16" t="s">
        <v>63</v>
      </c>
      <c r="C61" s="11">
        <v>37210</v>
      </c>
      <c r="D61" s="17">
        <v>0</v>
      </c>
      <c r="E61" s="17">
        <f t="shared" si="23"/>
        <v>37210</v>
      </c>
      <c r="F61" s="11">
        <f t="shared" si="21"/>
        <v>19666</v>
      </c>
      <c r="G61" s="11">
        <v>19666</v>
      </c>
      <c r="H61" s="12">
        <f t="shared" si="22"/>
        <v>-17544</v>
      </c>
    </row>
    <row r="62" spans="2:8" ht="20.100000000000001" customHeight="1" x14ac:dyDescent="0.2">
      <c r="B62" s="13" t="s">
        <v>64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5">
        <v>0</v>
      </c>
    </row>
    <row r="63" spans="2:8" ht="20.100000000000001" customHeight="1" x14ac:dyDescent="0.2">
      <c r="B63" s="13" t="s">
        <v>65</v>
      </c>
      <c r="C63" s="14">
        <f>SUM(C64:C66)</f>
        <v>100776406</v>
      </c>
      <c r="D63" s="14">
        <f t="shared" ref="D63:H63" si="24">SUM(D64:D66)</f>
        <v>0</v>
      </c>
      <c r="E63" s="14">
        <f t="shared" si="24"/>
        <v>100776406</v>
      </c>
      <c r="F63" s="14">
        <f t="shared" si="24"/>
        <v>73184212</v>
      </c>
      <c r="G63" s="14">
        <f t="shared" si="24"/>
        <v>73184212</v>
      </c>
      <c r="H63" s="15">
        <f t="shared" si="24"/>
        <v>-27592194</v>
      </c>
    </row>
    <row r="64" spans="2:8" ht="20.100000000000001" customHeight="1" x14ac:dyDescent="0.2">
      <c r="B64" s="16" t="s">
        <v>31</v>
      </c>
      <c r="C64" s="11">
        <v>18229066</v>
      </c>
      <c r="D64" s="17">
        <v>0</v>
      </c>
      <c r="E64" s="17">
        <f t="shared" ref="E64:E66" si="25">C64-D64</f>
        <v>18229066</v>
      </c>
      <c r="F64" s="11">
        <f t="shared" ref="F64:F66" si="26">G64</f>
        <v>14030453</v>
      </c>
      <c r="G64" s="11">
        <v>14030453</v>
      </c>
      <c r="H64" s="12">
        <f t="shared" ref="H64:H66" si="27">G64-C64</f>
        <v>-4198613</v>
      </c>
    </row>
    <row r="65" spans="2:8" ht="20.100000000000001" customHeight="1" x14ac:dyDescent="0.2">
      <c r="B65" s="16" t="s">
        <v>32</v>
      </c>
      <c r="C65" s="11">
        <v>53664287</v>
      </c>
      <c r="D65" s="17">
        <v>0</v>
      </c>
      <c r="E65" s="17">
        <f t="shared" si="25"/>
        <v>53664287</v>
      </c>
      <c r="F65" s="11">
        <f t="shared" si="26"/>
        <v>30601430</v>
      </c>
      <c r="G65" s="11">
        <v>30601430</v>
      </c>
      <c r="H65" s="12">
        <f t="shared" si="27"/>
        <v>-23062857</v>
      </c>
    </row>
    <row r="66" spans="2:8" ht="20.100000000000001" customHeight="1" x14ac:dyDescent="0.2">
      <c r="B66" s="16" t="s">
        <v>33</v>
      </c>
      <c r="C66" s="11">
        <v>28883053</v>
      </c>
      <c r="D66" s="17">
        <v>0</v>
      </c>
      <c r="E66" s="17">
        <f t="shared" si="25"/>
        <v>28883053</v>
      </c>
      <c r="F66" s="11">
        <f t="shared" si="26"/>
        <v>28552329</v>
      </c>
      <c r="G66" s="11">
        <v>28552329</v>
      </c>
      <c r="H66" s="12">
        <f t="shared" si="27"/>
        <v>-330724</v>
      </c>
    </row>
    <row r="67" spans="2:8" ht="39.950000000000003" customHeight="1" x14ac:dyDescent="0.2">
      <c r="B67" s="13" t="s">
        <v>66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</row>
    <row r="68" spans="2:8" ht="20.100000000000001" customHeight="1" x14ac:dyDescent="0.2">
      <c r="B68" s="18"/>
      <c r="C68" s="19"/>
      <c r="D68" s="19"/>
      <c r="E68" s="19"/>
      <c r="F68" s="19"/>
      <c r="G68" s="19"/>
      <c r="H68" s="20"/>
    </row>
    <row r="69" spans="2:8" ht="20.100000000000001" customHeight="1" x14ac:dyDescent="0.2">
      <c r="B69" s="3" t="s">
        <v>67</v>
      </c>
      <c r="C69" s="4">
        <f>SUM(C70,C73:C74)</f>
        <v>57216846</v>
      </c>
      <c r="D69" s="4">
        <f t="shared" ref="D69:H69" si="28">SUM(D70,D73:D74)</f>
        <v>0</v>
      </c>
      <c r="E69" s="4">
        <f t="shared" si="28"/>
        <v>57216846</v>
      </c>
      <c r="F69" s="4">
        <f t="shared" si="28"/>
        <v>132114888.72</v>
      </c>
      <c r="G69" s="4">
        <f t="shared" si="28"/>
        <v>132114888.72</v>
      </c>
      <c r="H69" s="5">
        <f t="shared" si="28"/>
        <v>74898042.719999999</v>
      </c>
    </row>
    <row r="70" spans="2:8" ht="20.100000000000001" customHeight="1" x14ac:dyDescent="0.2">
      <c r="B70" s="13" t="s">
        <v>67</v>
      </c>
      <c r="C70" s="14">
        <f>SUM(C71:C72)</f>
        <v>57216846</v>
      </c>
      <c r="D70" s="14">
        <f t="shared" ref="D70:H70" si="29">SUM(D71:D72)</f>
        <v>0</v>
      </c>
      <c r="E70" s="14">
        <f t="shared" si="29"/>
        <v>57216846</v>
      </c>
      <c r="F70" s="14">
        <f t="shared" si="29"/>
        <v>132114888.72</v>
      </c>
      <c r="G70" s="14">
        <f t="shared" si="29"/>
        <v>132114888.72</v>
      </c>
      <c r="H70" s="15">
        <f t="shared" si="29"/>
        <v>74898042.719999999</v>
      </c>
    </row>
    <row r="71" spans="2:8" ht="20.100000000000001" customHeight="1" x14ac:dyDescent="0.2">
      <c r="B71" s="16" t="s">
        <v>68</v>
      </c>
      <c r="C71" s="11">
        <v>41919003</v>
      </c>
      <c r="D71" s="17">
        <v>0</v>
      </c>
      <c r="E71" s="17">
        <f t="shared" ref="E71:E72" si="30">C71-D71</f>
        <v>41919003</v>
      </c>
      <c r="F71" s="11">
        <f t="shared" ref="F71:F72" si="31">G71</f>
        <v>24559947</v>
      </c>
      <c r="G71" s="11">
        <v>24559947</v>
      </c>
      <c r="H71" s="12">
        <f t="shared" ref="H71:H72" si="32">G71-C71</f>
        <v>-17359056</v>
      </c>
    </row>
    <row r="72" spans="2:8" ht="20.100000000000001" customHeight="1" x14ac:dyDescent="0.2">
      <c r="B72" s="16" t="s">
        <v>69</v>
      </c>
      <c r="C72" s="11">
        <v>15297843</v>
      </c>
      <c r="D72" s="17">
        <v>0</v>
      </c>
      <c r="E72" s="17">
        <f t="shared" si="30"/>
        <v>15297843</v>
      </c>
      <c r="F72" s="11">
        <f t="shared" si="31"/>
        <v>107554941.72</v>
      </c>
      <c r="G72" s="11">
        <v>107554941.72</v>
      </c>
      <c r="H72" s="12">
        <f t="shared" si="32"/>
        <v>92257098.719999999</v>
      </c>
    </row>
    <row r="73" spans="2:8" ht="20.100000000000001" customHeight="1" x14ac:dyDescent="0.2">
      <c r="B73" s="13" t="s">
        <v>70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5">
        <v>0</v>
      </c>
    </row>
    <row r="74" spans="2:8" ht="39.950000000000003" customHeight="1" x14ac:dyDescent="0.2">
      <c r="B74" s="13" t="s">
        <v>71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5">
        <v>0</v>
      </c>
    </row>
    <row r="75" spans="2:8" ht="20.100000000000001" customHeight="1" x14ac:dyDescent="0.2">
      <c r="B75" s="22"/>
      <c r="C75" s="23"/>
      <c r="D75" s="23"/>
      <c r="E75" s="23"/>
      <c r="F75" s="23"/>
      <c r="G75" s="23"/>
      <c r="H75" s="24"/>
    </row>
    <row r="76" spans="2:8" ht="20.100000000000001" customHeight="1" x14ac:dyDescent="0.2">
      <c r="B76" s="3" t="s">
        <v>72</v>
      </c>
      <c r="C76" s="4">
        <f>SUM(C77,C81,C84,C86)</f>
        <v>281395221</v>
      </c>
      <c r="D76" s="4">
        <f t="shared" ref="D76:H76" si="33">SUM(D77,D81,D84,D86)</f>
        <v>0</v>
      </c>
      <c r="E76" s="4">
        <f t="shared" si="33"/>
        <v>281395221</v>
      </c>
      <c r="F76" s="4">
        <f t="shared" si="33"/>
        <v>101834757.42</v>
      </c>
      <c r="G76" s="4">
        <f t="shared" si="33"/>
        <v>101834757.42</v>
      </c>
      <c r="H76" s="5">
        <f t="shared" si="33"/>
        <v>-179560463.57999998</v>
      </c>
    </row>
    <row r="77" spans="2:8" ht="20.100000000000001" customHeight="1" x14ac:dyDescent="0.2">
      <c r="B77" s="13" t="s">
        <v>72</v>
      </c>
      <c r="C77" s="14">
        <f t="shared" ref="C77:H77" si="34">SUM(C78:C80)</f>
        <v>248126585</v>
      </c>
      <c r="D77" s="14">
        <f t="shared" si="34"/>
        <v>0</v>
      </c>
      <c r="E77" s="14">
        <f t="shared" si="34"/>
        <v>248126585</v>
      </c>
      <c r="F77" s="14">
        <f t="shared" si="34"/>
        <v>95595538.420000002</v>
      </c>
      <c r="G77" s="14">
        <f t="shared" si="34"/>
        <v>95595538.420000002</v>
      </c>
      <c r="H77" s="15">
        <f t="shared" si="34"/>
        <v>-152531046.57999998</v>
      </c>
    </row>
    <row r="78" spans="2:8" ht="20.100000000000001" customHeight="1" x14ac:dyDescent="0.2">
      <c r="B78" s="16" t="s">
        <v>32</v>
      </c>
      <c r="C78" s="11">
        <v>16416695</v>
      </c>
      <c r="D78" s="17">
        <v>0</v>
      </c>
      <c r="E78" s="17">
        <f t="shared" ref="E78:E83" si="35">C78-D78</f>
        <v>16416695</v>
      </c>
      <c r="F78" s="11">
        <f t="shared" ref="F78:F80" si="36">G78</f>
        <v>1319520</v>
      </c>
      <c r="G78" s="11">
        <v>1319520</v>
      </c>
      <c r="H78" s="12">
        <f t="shared" ref="H78:H80" si="37">G78-C78</f>
        <v>-15097175</v>
      </c>
    </row>
    <row r="79" spans="2:8" ht="20.100000000000001" customHeight="1" x14ac:dyDescent="0.2">
      <c r="B79" s="16" t="s">
        <v>73</v>
      </c>
      <c r="C79" s="11">
        <v>0</v>
      </c>
      <c r="D79" s="17">
        <v>0</v>
      </c>
      <c r="E79" s="17">
        <f t="shared" si="35"/>
        <v>0</v>
      </c>
      <c r="F79" s="11">
        <f t="shared" si="36"/>
        <v>0</v>
      </c>
      <c r="G79" s="11">
        <v>0</v>
      </c>
      <c r="H79" s="12">
        <f t="shared" si="37"/>
        <v>0</v>
      </c>
    </row>
    <row r="80" spans="2:8" ht="20.100000000000001" customHeight="1" x14ac:dyDescent="0.2">
      <c r="B80" s="16" t="s">
        <v>74</v>
      </c>
      <c r="C80" s="11">
        <v>231709890</v>
      </c>
      <c r="D80" s="17">
        <v>0</v>
      </c>
      <c r="E80" s="17">
        <v>231709890</v>
      </c>
      <c r="F80" s="11">
        <f t="shared" si="36"/>
        <v>94276018.420000002</v>
      </c>
      <c r="G80" s="11">
        <v>94276018.420000002</v>
      </c>
      <c r="H80" s="12">
        <f t="shared" si="37"/>
        <v>-137433871.57999998</v>
      </c>
    </row>
    <row r="81" spans="2:8" ht="20.100000000000001" customHeight="1" x14ac:dyDescent="0.2">
      <c r="B81" s="13" t="s">
        <v>75</v>
      </c>
      <c r="C81" s="14">
        <f>SUM(C82:C83)</f>
        <v>33268636</v>
      </c>
      <c r="D81" s="14">
        <f t="shared" ref="D81:H81" si="38">SUM(D82:D83)</f>
        <v>0</v>
      </c>
      <c r="E81" s="14">
        <f t="shared" si="38"/>
        <v>33268636</v>
      </c>
      <c r="F81" s="14">
        <f t="shared" si="38"/>
        <v>6239219</v>
      </c>
      <c r="G81" s="14">
        <f t="shared" si="38"/>
        <v>6239219</v>
      </c>
      <c r="H81" s="15">
        <f t="shared" si="38"/>
        <v>-27029417</v>
      </c>
    </row>
    <row r="82" spans="2:8" ht="20.100000000000001" customHeight="1" x14ac:dyDescent="0.2">
      <c r="B82" s="16" t="s">
        <v>76</v>
      </c>
      <c r="C82" s="11">
        <v>7268636</v>
      </c>
      <c r="D82" s="17">
        <v>0</v>
      </c>
      <c r="E82" s="17">
        <f t="shared" si="35"/>
        <v>7268636</v>
      </c>
      <c r="F82" s="11">
        <f t="shared" ref="F82:F83" si="39">G82</f>
        <v>6239219</v>
      </c>
      <c r="G82" s="11">
        <v>6239219</v>
      </c>
      <c r="H82" s="12">
        <f t="shared" ref="H82:H83" si="40">G82-C82</f>
        <v>-1029417</v>
      </c>
    </row>
    <row r="83" spans="2:8" ht="20.100000000000001" customHeight="1" x14ac:dyDescent="0.2">
      <c r="B83" s="16" t="s">
        <v>77</v>
      </c>
      <c r="C83" s="11">
        <v>26000000</v>
      </c>
      <c r="D83" s="17">
        <v>0</v>
      </c>
      <c r="E83" s="17">
        <f t="shared" si="35"/>
        <v>26000000</v>
      </c>
      <c r="F83" s="11">
        <f t="shared" si="39"/>
        <v>0</v>
      </c>
      <c r="G83" s="11">
        <v>0</v>
      </c>
      <c r="H83" s="12">
        <f t="shared" si="40"/>
        <v>-26000000</v>
      </c>
    </row>
    <row r="84" spans="2:8" ht="20.100000000000001" customHeight="1" x14ac:dyDescent="0.2">
      <c r="B84" s="13" t="s">
        <v>78</v>
      </c>
      <c r="C84" s="14">
        <f>C85</f>
        <v>0</v>
      </c>
      <c r="D84" s="14">
        <f t="shared" ref="D84:H84" si="41">D85</f>
        <v>0</v>
      </c>
      <c r="E84" s="14">
        <f t="shared" si="41"/>
        <v>0</v>
      </c>
      <c r="F84" s="14">
        <f t="shared" si="41"/>
        <v>0</v>
      </c>
      <c r="G84" s="14">
        <f t="shared" si="41"/>
        <v>0</v>
      </c>
      <c r="H84" s="15">
        <f t="shared" si="41"/>
        <v>0</v>
      </c>
    </row>
    <row r="85" spans="2:8" ht="20.100000000000001" customHeight="1" x14ac:dyDescent="0.2">
      <c r="B85" s="16" t="s">
        <v>79</v>
      </c>
      <c r="C85" s="11">
        <v>0</v>
      </c>
      <c r="D85" s="17">
        <v>0</v>
      </c>
      <c r="E85" s="17">
        <f t="shared" ref="E85" si="42">C85-D85</f>
        <v>0</v>
      </c>
      <c r="F85" s="11">
        <f t="shared" ref="F85" si="43">G85</f>
        <v>0</v>
      </c>
      <c r="G85" s="11">
        <v>0</v>
      </c>
      <c r="H85" s="12">
        <f t="shared" ref="H85" si="44">G85-C85</f>
        <v>0</v>
      </c>
    </row>
    <row r="86" spans="2:8" ht="39.950000000000003" customHeight="1" x14ac:dyDescent="0.2">
      <c r="B86" s="25" t="s">
        <v>80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7">
        <v>0</v>
      </c>
    </row>
    <row r="87" spans="2:8" ht="20.100000000000001" customHeight="1" x14ac:dyDescent="0.2">
      <c r="B87" s="18"/>
      <c r="C87" s="19"/>
      <c r="D87" s="19"/>
      <c r="E87" s="19"/>
      <c r="F87" s="19"/>
      <c r="G87" s="19"/>
      <c r="H87" s="20"/>
    </row>
    <row r="88" spans="2:8" ht="24" customHeight="1" x14ac:dyDescent="0.2">
      <c r="B88" s="3" t="s">
        <v>81</v>
      </c>
      <c r="C88" s="4">
        <f>SUM(C89:C97)</f>
        <v>0</v>
      </c>
      <c r="D88" s="4">
        <f t="shared" ref="D88:H88" si="45">SUM(D89:D97)</f>
        <v>0</v>
      </c>
      <c r="E88" s="4">
        <f t="shared" si="45"/>
        <v>0</v>
      </c>
      <c r="F88" s="4">
        <f t="shared" si="45"/>
        <v>0</v>
      </c>
      <c r="G88" s="4">
        <f t="shared" si="45"/>
        <v>0</v>
      </c>
      <c r="H88" s="5">
        <f t="shared" si="45"/>
        <v>0</v>
      </c>
    </row>
    <row r="89" spans="2:8" ht="39.75" customHeight="1" x14ac:dyDescent="0.2">
      <c r="B89" s="13" t="s">
        <v>82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5">
        <v>0</v>
      </c>
    </row>
    <row r="90" spans="2:8" ht="20.100000000000001" customHeight="1" x14ac:dyDescent="0.2">
      <c r="B90" s="13" t="s">
        <v>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5">
        <v>0</v>
      </c>
    </row>
    <row r="91" spans="2:8" ht="39.950000000000003" customHeight="1" x14ac:dyDescent="0.2">
      <c r="B91" s="13" t="s">
        <v>84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5">
        <v>0</v>
      </c>
    </row>
    <row r="92" spans="2:8" ht="39.950000000000003" customHeight="1" x14ac:dyDescent="0.2">
      <c r="B92" s="13" t="s">
        <v>85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</row>
    <row r="93" spans="2:8" ht="39.950000000000003" customHeight="1" x14ac:dyDescent="0.2">
      <c r="B93" s="13" t="s">
        <v>86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</row>
    <row r="94" spans="2:8" ht="39.950000000000003" customHeight="1" x14ac:dyDescent="0.2">
      <c r="B94" s="13" t="s">
        <v>87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</row>
    <row r="95" spans="2:8" ht="39.950000000000003" customHeight="1" x14ac:dyDescent="0.2">
      <c r="B95" s="13" t="s">
        <v>88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</row>
    <row r="96" spans="2:8" ht="39.950000000000003" customHeight="1" x14ac:dyDescent="0.2">
      <c r="B96" s="13" t="s">
        <v>89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</row>
    <row r="97" spans="2:8" ht="20.100000000000001" customHeight="1" x14ac:dyDescent="0.2">
      <c r="B97" s="13" t="s">
        <v>90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</row>
    <row r="98" spans="2:8" ht="20.100000000000001" customHeight="1" x14ac:dyDescent="0.2">
      <c r="B98" s="18"/>
      <c r="C98" s="19"/>
      <c r="D98" s="19"/>
      <c r="E98" s="19"/>
      <c r="F98" s="19"/>
      <c r="G98" s="19"/>
      <c r="H98" s="20"/>
    </row>
    <row r="99" spans="2:8" ht="39.950000000000003" customHeight="1" x14ac:dyDescent="0.2">
      <c r="B99" s="28" t="s">
        <v>91</v>
      </c>
      <c r="C99" s="4">
        <f t="shared" ref="C99:H99" si="46">SUM(C100,C108,C127,C146,C166)</f>
        <v>32642388117</v>
      </c>
      <c r="D99" s="4">
        <f t="shared" si="46"/>
        <v>0</v>
      </c>
      <c r="E99" s="4">
        <f t="shared" si="46"/>
        <v>32642388117</v>
      </c>
      <c r="F99" s="4">
        <f t="shared" si="46"/>
        <v>18340558686.989998</v>
      </c>
      <c r="G99" s="4">
        <f t="shared" si="46"/>
        <v>18340558686.989998</v>
      </c>
      <c r="H99" s="5">
        <f t="shared" si="46"/>
        <v>-14301829430.01</v>
      </c>
    </row>
    <row r="100" spans="2:8" ht="20.100000000000001" customHeight="1" x14ac:dyDescent="0.2">
      <c r="B100" s="13" t="s">
        <v>92</v>
      </c>
      <c r="C100" s="14">
        <f>SUM(C101:C107)</f>
        <v>14477766786</v>
      </c>
      <c r="D100" s="14">
        <f t="shared" ref="D100:H100" si="47">SUM(D101:D107)</f>
        <v>0</v>
      </c>
      <c r="E100" s="14">
        <f t="shared" si="47"/>
        <v>14477766786</v>
      </c>
      <c r="F100" s="14">
        <f t="shared" si="47"/>
        <v>9842385999.5299988</v>
      </c>
      <c r="G100" s="14">
        <f t="shared" si="47"/>
        <v>9842385999.5299988</v>
      </c>
      <c r="H100" s="15">
        <f t="shared" si="47"/>
        <v>-4635380786.4700003</v>
      </c>
    </row>
    <row r="101" spans="2:8" ht="20.100000000000001" customHeight="1" x14ac:dyDescent="0.2">
      <c r="B101" s="16" t="s">
        <v>93</v>
      </c>
      <c r="C101" s="11">
        <v>11076730349</v>
      </c>
      <c r="D101" s="17">
        <v>0</v>
      </c>
      <c r="E101" s="17">
        <f t="shared" ref="E101:E106" si="48">C101-D101</f>
        <v>11076730349</v>
      </c>
      <c r="F101" s="11">
        <f t="shared" ref="F101:F106" si="49">G101</f>
        <v>7961686566.5299997</v>
      </c>
      <c r="G101" s="11">
        <v>7961686566.5299997</v>
      </c>
      <c r="H101" s="12">
        <f t="shared" ref="H101:H106" si="50">G101-C101</f>
        <v>-3115043782.4700003</v>
      </c>
    </row>
    <row r="102" spans="2:8" ht="20.100000000000001" customHeight="1" x14ac:dyDescent="0.2">
      <c r="B102" s="16" t="s">
        <v>94</v>
      </c>
      <c r="C102" s="11">
        <v>609891887</v>
      </c>
      <c r="D102" s="17">
        <v>0</v>
      </c>
      <c r="E102" s="17">
        <f t="shared" si="48"/>
        <v>609891887</v>
      </c>
      <c r="F102" s="11">
        <f t="shared" si="49"/>
        <v>310578765</v>
      </c>
      <c r="G102" s="11">
        <v>310578765</v>
      </c>
      <c r="H102" s="12">
        <f t="shared" si="50"/>
        <v>-299313122</v>
      </c>
    </row>
    <row r="103" spans="2:8" ht="20.100000000000001" customHeight="1" x14ac:dyDescent="0.2">
      <c r="B103" s="16" t="s">
        <v>95</v>
      </c>
      <c r="C103" s="11">
        <v>907526466</v>
      </c>
      <c r="D103" s="17">
        <v>0</v>
      </c>
      <c r="E103" s="17">
        <f t="shared" si="48"/>
        <v>907526466</v>
      </c>
      <c r="F103" s="11">
        <f t="shared" si="49"/>
        <v>382670701</v>
      </c>
      <c r="G103" s="11">
        <v>382670701</v>
      </c>
      <c r="H103" s="12">
        <f t="shared" si="50"/>
        <v>-524855765</v>
      </c>
    </row>
    <row r="104" spans="2:8" ht="20.100000000000001" customHeight="1" x14ac:dyDescent="0.2">
      <c r="B104" s="16" t="s">
        <v>96</v>
      </c>
      <c r="C104" s="11">
        <v>386427989</v>
      </c>
      <c r="D104" s="17">
        <v>0</v>
      </c>
      <c r="E104" s="17">
        <f t="shared" si="48"/>
        <v>386427989</v>
      </c>
      <c r="F104" s="11">
        <f t="shared" si="49"/>
        <v>233038942</v>
      </c>
      <c r="G104" s="11">
        <v>233038942</v>
      </c>
      <c r="H104" s="12">
        <f t="shared" si="50"/>
        <v>-153389047</v>
      </c>
    </row>
    <row r="105" spans="2:8" ht="20.100000000000001" customHeight="1" x14ac:dyDescent="0.2">
      <c r="B105" s="16" t="s">
        <v>97</v>
      </c>
      <c r="C105" s="11">
        <v>347644480</v>
      </c>
      <c r="D105" s="17">
        <v>0</v>
      </c>
      <c r="E105" s="17">
        <f t="shared" si="48"/>
        <v>347644480</v>
      </c>
      <c r="F105" s="11">
        <f t="shared" si="49"/>
        <v>258281313</v>
      </c>
      <c r="G105" s="11">
        <v>258281313</v>
      </c>
      <c r="H105" s="12">
        <f t="shared" si="50"/>
        <v>-89363167</v>
      </c>
    </row>
    <row r="106" spans="2:8" ht="20.100000000000001" customHeight="1" x14ac:dyDescent="0.2">
      <c r="B106" s="16" t="s">
        <v>98</v>
      </c>
      <c r="C106" s="11">
        <v>1149545615</v>
      </c>
      <c r="D106" s="17">
        <v>0</v>
      </c>
      <c r="E106" s="17">
        <f t="shared" si="48"/>
        <v>1149545615</v>
      </c>
      <c r="F106" s="11">
        <f t="shared" si="49"/>
        <v>696129712</v>
      </c>
      <c r="G106" s="11">
        <v>696129712</v>
      </c>
      <c r="H106" s="12">
        <f t="shared" si="50"/>
        <v>-453415903</v>
      </c>
    </row>
    <row r="107" spans="2:8" ht="20.100000000000001" customHeight="1" x14ac:dyDescent="0.2">
      <c r="B107" s="16" t="s">
        <v>99</v>
      </c>
      <c r="C107" s="11">
        <v>0</v>
      </c>
      <c r="D107" s="29">
        <v>0</v>
      </c>
      <c r="E107" s="17">
        <f>C107-D107</f>
        <v>0</v>
      </c>
      <c r="F107" s="11">
        <f>G107</f>
        <v>0</v>
      </c>
      <c r="G107" s="11">
        <v>0</v>
      </c>
      <c r="H107" s="12">
        <f>G107-C107</f>
        <v>0</v>
      </c>
    </row>
    <row r="108" spans="2:8" ht="20.100000000000001" customHeight="1" x14ac:dyDescent="0.2">
      <c r="B108" s="13" t="s">
        <v>100</v>
      </c>
      <c r="C108" s="14">
        <f>SUM(C109,C112:C113,C116:C117,C122,C125:C126)</f>
        <v>14417422014</v>
      </c>
      <c r="D108" s="14">
        <f t="shared" ref="D108:H108" si="51">SUM(D109,D112:D113,D116:D117,D122,D125:D126)</f>
        <v>0</v>
      </c>
      <c r="E108" s="14">
        <f t="shared" si="51"/>
        <v>14417422014</v>
      </c>
      <c r="F108" s="14">
        <f t="shared" si="51"/>
        <v>6465753867.8099995</v>
      </c>
      <c r="G108" s="14">
        <f t="shared" si="51"/>
        <v>6465753867.8099995</v>
      </c>
      <c r="H108" s="15">
        <f t="shared" si="51"/>
        <v>-7951668146.1900005</v>
      </c>
    </row>
    <row r="109" spans="2:8" ht="20.100000000000001" customHeight="1" x14ac:dyDescent="0.2">
      <c r="B109" s="16" t="s">
        <v>101</v>
      </c>
      <c r="C109" s="30">
        <f>SUM(C110:C111)</f>
        <v>6803705719</v>
      </c>
      <c r="D109" s="30">
        <f t="shared" ref="D109:H109" si="52">SUM(D110:D111)</f>
        <v>0</v>
      </c>
      <c r="E109" s="30">
        <f t="shared" si="52"/>
        <v>6803705719</v>
      </c>
      <c r="F109" s="30">
        <f t="shared" si="52"/>
        <v>2590609067.8099999</v>
      </c>
      <c r="G109" s="30">
        <f t="shared" si="52"/>
        <v>2590609067.8099999</v>
      </c>
      <c r="H109" s="31">
        <f t="shared" si="52"/>
        <v>-4213096651.1900001</v>
      </c>
    </row>
    <row r="110" spans="2:8" ht="20.100000000000001" customHeight="1" x14ac:dyDescent="0.2">
      <c r="B110" s="32" t="s">
        <v>102</v>
      </c>
      <c r="C110" s="11">
        <v>6616364848</v>
      </c>
      <c r="D110" s="17">
        <v>0</v>
      </c>
      <c r="E110" s="17">
        <f t="shared" ref="E110:E112" si="53">C110-D110</f>
        <v>6616364848</v>
      </c>
      <c r="F110" s="11">
        <f t="shared" ref="F110:F112" si="54">G110</f>
        <v>2497907479.8099999</v>
      </c>
      <c r="G110" s="11">
        <v>2497907479.8099999</v>
      </c>
      <c r="H110" s="12">
        <f t="shared" ref="H110:H112" si="55">G110-C110</f>
        <v>-4118457368.1900001</v>
      </c>
    </row>
    <row r="111" spans="2:8" ht="20.100000000000001" customHeight="1" x14ac:dyDescent="0.2">
      <c r="B111" s="32" t="s">
        <v>103</v>
      </c>
      <c r="C111" s="11">
        <v>187340871</v>
      </c>
      <c r="D111" s="17">
        <v>0</v>
      </c>
      <c r="E111" s="17">
        <f t="shared" si="53"/>
        <v>187340871</v>
      </c>
      <c r="F111" s="11">
        <f t="shared" si="54"/>
        <v>92701588</v>
      </c>
      <c r="G111" s="11">
        <v>92701588</v>
      </c>
      <c r="H111" s="12">
        <f t="shared" si="55"/>
        <v>-94639283</v>
      </c>
    </row>
    <row r="112" spans="2:8" ht="20.100000000000001" customHeight="1" x14ac:dyDescent="0.2">
      <c r="B112" s="16" t="s">
        <v>104</v>
      </c>
      <c r="C112" s="11">
        <v>2220927197</v>
      </c>
      <c r="D112" s="17">
        <v>0</v>
      </c>
      <c r="E112" s="17">
        <f t="shared" si="53"/>
        <v>2220927197</v>
      </c>
      <c r="F112" s="11">
        <f t="shared" si="54"/>
        <v>1101753915</v>
      </c>
      <c r="G112" s="11">
        <v>1101753915</v>
      </c>
      <c r="H112" s="12">
        <f t="shared" si="55"/>
        <v>-1119173282</v>
      </c>
    </row>
    <row r="113" spans="2:8" ht="20.100000000000001" customHeight="1" x14ac:dyDescent="0.2">
      <c r="B113" s="16" t="s">
        <v>105</v>
      </c>
      <c r="C113" s="30">
        <f>SUM(C114:C115)</f>
        <v>1572089750</v>
      </c>
      <c r="D113" s="30">
        <f t="shared" ref="D113:H113" si="56">SUM(D114:D115)</f>
        <v>0</v>
      </c>
      <c r="E113" s="30">
        <f t="shared" si="56"/>
        <v>1572089750</v>
      </c>
      <c r="F113" s="30">
        <f t="shared" si="56"/>
        <v>943253850</v>
      </c>
      <c r="G113" s="30">
        <f t="shared" si="56"/>
        <v>943253850</v>
      </c>
      <c r="H113" s="31">
        <f t="shared" si="56"/>
        <v>-628835900</v>
      </c>
    </row>
    <row r="114" spans="2:8" ht="20.100000000000001" customHeight="1" x14ac:dyDescent="0.2">
      <c r="B114" s="32" t="s">
        <v>106</v>
      </c>
      <c r="C114" s="11">
        <v>190560100</v>
      </c>
      <c r="D114" s="17">
        <v>0</v>
      </c>
      <c r="E114" s="17">
        <f t="shared" ref="E114:E126" si="57">C114-D114</f>
        <v>190560100</v>
      </c>
      <c r="F114" s="11">
        <f t="shared" ref="F114:F116" si="58">G114</f>
        <v>114336060</v>
      </c>
      <c r="G114" s="11">
        <v>114336060</v>
      </c>
      <c r="H114" s="12">
        <f t="shared" ref="H114:H116" si="59">G114-C114</f>
        <v>-76224040</v>
      </c>
    </row>
    <row r="115" spans="2:8" ht="20.100000000000001" customHeight="1" x14ac:dyDescent="0.2">
      <c r="B115" s="32" t="s">
        <v>107</v>
      </c>
      <c r="C115" s="11">
        <v>1381529650</v>
      </c>
      <c r="D115" s="17">
        <v>0</v>
      </c>
      <c r="E115" s="17">
        <f t="shared" si="57"/>
        <v>1381529650</v>
      </c>
      <c r="F115" s="11">
        <f t="shared" si="58"/>
        <v>828917790</v>
      </c>
      <c r="G115" s="11">
        <v>828917790</v>
      </c>
      <c r="H115" s="12">
        <f t="shared" si="59"/>
        <v>-552611860</v>
      </c>
    </row>
    <row r="116" spans="2:8" ht="20.100000000000001" customHeight="1" x14ac:dyDescent="0.2">
      <c r="B116" s="16" t="s">
        <v>108</v>
      </c>
      <c r="C116" s="11">
        <v>1672446056</v>
      </c>
      <c r="D116" s="17">
        <v>0</v>
      </c>
      <c r="E116" s="17">
        <f t="shared" si="57"/>
        <v>1672446056</v>
      </c>
      <c r="F116" s="11">
        <f t="shared" si="58"/>
        <v>834124740</v>
      </c>
      <c r="G116" s="11">
        <v>834124740</v>
      </c>
      <c r="H116" s="12">
        <f t="shared" si="59"/>
        <v>-838321316</v>
      </c>
    </row>
    <row r="117" spans="2:8" ht="20.100000000000001" customHeight="1" x14ac:dyDescent="0.2">
      <c r="B117" s="16" t="s">
        <v>109</v>
      </c>
      <c r="C117" s="30">
        <f>SUM(C118:C121)</f>
        <v>1048419022</v>
      </c>
      <c r="D117" s="30">
        <f t="shared" ref="D117:H117" si="60">SUM(D118:D121)</f>
        <v>0</v>
      </c>
      <c r="E117" s="30">
        <f t="shared" si="60"/>
        <v>1048419022</v>
      </c>
      <c r="F117" s="30">
        <f t="shared" si="60"/>
        <v>443163401</v>
      </c>
      <c r="G117" s="30">
        <f t="shared" si="60"/>
        <v>443163401</v>
      </c>
      <c r="H117" s="31">
        <f t="shared" si="60"/>
        <v>-605255621</v>
      </c>
    </row>
    <row r="118" spans="2:8" ht="20.100000000000001" customHeight="1" x14ac:dyDescent="0.2">
      <c r="B118" s="32" t="s">
        <v>110</v>
      </c>
      <c r="C118" s="11">
        <v>281448976</v>
      </c>
      <c r="D118" s="17">
        <v>0</v>
      </c>
      <c r="E118" s="17">
        <f t="shared" si="57"/>
        <v>281448976</v>
      </c>
      <c r="F118" s="11">
        <f t="shared" ref="F118:F121" si="61">G118</f>
        <v>140889954</v>
      </c>
      <c r="G118" s="11">
        <v>140889954</v>
      </c>
      <c r="H118" s="12">
        <f t="shared" ref="H118:H121" si="62">G118-C118</f>
        <v>-140559022</v>
      </c>
    </row>
    <row r="119" spans="2:8" ht="20.100000000000001" customHeight="1" x14ac:dyDescent="0.2">
      <c r="B119" s="32" t="s">
        <v>111</v>
      </c>
      <c r="C119" s="11">
        <v>361261735</v>
      </c>
      <c r="D119" s="17">
        <v>0</v>
      </c>
      <c r="E119" s="17">
        <f t="shared" si="57"/>
        <v>361261735</v>
      </c>
      <c r="F119" s="11">
        <f t="shared" si="61"/>
        <v>192211926</v>
      </c>
      <c r="G119" s="11">
        <v>192211926</v>
      </c>
      <c r="H119" s="12">
        <f t="shared" si="62"/>
        <v>-169049809</v>
      </c>
    </row>
    <row r="120" spans="2:8" ht="20.100000000000001" customHeight="1" x14ac:dyDescent="0.2">
      <c r="B120" s="32" t="s">
        <v>112</v>
      </c>
      <c r="C120" s="11">
        <v>13177531</v>
      </c>
      <c r="D120" s="17">
        <v>0</v>
      </c>
      <c r="E120" s="17">
        <f t="shared" si="57"/>
        <v>13177531</v>
      </c>
      <c r="F120" s="11">
        <f t="shared" si="61"/>
        <v>6582174</v>
      </c>
      <c r="G120" s="11">
        <v>6582174</v>
      </c>
      <c r="H120" s="12">
        <f t="shared" si="62"/>
        <v>-6595357</v>
      </c>
    </row>
    <row r="121" spans="2:8" ht="20.100000000000001" customHeight="1" x14ac:dyDescent="0.2">
      <c r="B121" s="32" t="s">
        <v>113</v>
      </c>
      <c r="C121" s="11">
        <v>392530780</v>
      </c>
      <c r="D121" s="17">
        <v>0</v>
      </c>
      <c r="E121" s="17">
        <f t="shared" si="57"/>
        <v>392530780</v>
      </c>
      <c r="F121" s="11">
        <f t="shared" si="61"/>
        <v>103479347</v>
      </c>
      <c r="G121" s="11">
        <v>103479347</v>
      </c>
      <c r="H121" s="12">
        <f t="shared" si="62"/>
        <v>-289051433</v>
      </c>
    </row>
    <row r="122" spans="2:8" ht="20.100000000000001" customHeight="1" x14ac:dyDescent="0.2">
      <c r="B122" s="16" t="s">
        <v>114</v>
      </c>
      <c r="C122" s="30">
        <f>SUM(C123:C124)</f>
        <v>180907078</v>
      </c>
      <c r="D122" s="30">
        <f t="shared" ref="D122:H122" si="63">SUM(D123:D124)</f>
        <v>0</v>
      </c>
      <c r="E122" s="30">
        <f t="shared" si="63"/>
        <v>180907078</v>
      </c>
      <c r="F122" s="30">
        <f t="shared" si="63"/>
        <v>88437020</v>
      </c>
      <c r="G122" s="30">
        <f t="shared" si="63"/>
        <v>88437020</v>
      </c>
      <c r="H122" s="31">
        <f t="shared" si="63"/>
        <v>-92470058</v>
      </c>
    </row>
    <row r="123" spans="2:8" ht="20.100000000000001" customHeight="1" x14ac:dyDescent="0.2">
      <c r="B123" s="32" t="s">
        <v>115</v>
      </c>
      <c r="C123" s="11">
        <v>121668508</v>
      </c>
      <c r="D123" s="17">
        <v>0</v>
      </c>
      <c r="E123" s="17">
        <f t="shared" si="57"/>
        <v>121668508</v>
      </c>
      <c r="F123" s="11">
        <f t="shared" ref="F123:F126" si="64">G123</f>
        <v>58483119</v>
      </c>
      <c r="G123" s="11">
        <v>58483119</v>
      </c>
      <c r="H123" s="12">
        <f t="shared" ref="H123:H126" si="65">G123-C123</f>
        <v>-63185389</v>
      </c>
    </row>
    <row r="124" spans="2:8" ht="20.100000000000001" customHeight="1" x14ac:dyDescent="0.2">
      <c r="B124" s="32" t="s">
        <v>116</v>
      </c>
      <c r="C124" s="11">
        <v>59238570</v>
      </c>
      <c r="D124" s="17">
        <v>0</v>
      </c>
      <c r="E124" s="17">
        <f t="shared" si="57"/>
        <v>59238570</v>
      </c>
      <c r="F124" s="11">
        <f t="shared" si="64"/>
        <v>29953901</v>
      </c>
      <c r="G124" s="11">
        <v>29953901</v>
      </c>
      <c r="H124" s="12">
        <f t="shared" si="65"/>
        <v>-29284669</v>
      </c>
    </row>
    <row r="125" spans="2:8" ht="20.100000000000001" customHeight="1" x14ac:dyDescent="0.2">
      <c r="B125" s="16" t="s">
        <v>117</v>
      </c>
      <c r="C125" s="11">
        <v>220539044</v>
      </c>
      <c r="D125" s="17">
        <v>0</v>
      </c>
      <c r="E125" s="17">
        <f t="shared" si="57"/>
        <v>220539044</v>
      </c>
      <c r="F125" s="11">
        <f t="shared" si="64"/>
        <v>132191106</v>
      </c>
      <c r="G125" s="11">
        <v>132191106</v>
      </c>
      <c r="H125" s="12">
        <f t="shared" si="65"/>
        <v>-88347938</v>
      </c>
    </row>
    <row r="126" spans="2:8" ht="20.100000000000001" customHeight="1" x14ac:dyDescent="0.2">
      <c r="B126" s="16" t="s">
        <v>118</v>
      </c>
      <c r="C126" s="11">
        <v>698388148</v>
      </c>
      <c r="D126" s="17">
        <v>0</v>
      </c>
      <c r="E126" s="17">
        <f t="shared" si="57"/>
        <v>698388148</v>
      </c>
      <c r="F126" s="11">
        <f t="shared" si="64"/>
        <v>332220768</v>
      </c>
      <c r="G126" s="11">
        <v>332220768</v>
      </c>
      <c r="H126" s="12">
        <f t="shared" si="65"/>
        <v>-366167380</v>
      </c>
    </row>
    <row r="127" spans="2:8" ht="20.100000000000001" customHeight="1" x14ac:dyDescent="0.2">
      <c r="B127" s="13" t="s">
        <v>119</v>
      </c>
      <c r="C127" s="14">
        <f>SUM(C128:C145)</f>
        <v>2339107179</v>
      </c>
      <c r="D127" s="14">
        <f t="shared" ref="D127:H127" si="66">SUM(D128:D145)</f>
        <v>0</v>
      </c>
      <c r="E127" s="14">
        <f t="shared" si="66"/>
        <v>2339107179</v>
      </c>
      <c r="F127" s="14">
        <f t="shared" si="66"/>
        <v>932536504.64999998</v>
      </c>
      <c r="G127" s="14">
        <f t="shared" si="66"/>
        <v>932536504.64999998</v>
      </c>
      <c r="H127" s="15">
        <f t="shared" si="66"/>
        <v>-1406570674.3499997</v>
      </c>
    </row>
    <row r="128" spans="2:8" ht="20.100000000000001" customHeight="1" x14ac:dyDescent="0.2">
      <c r="B128" s="16" t="s">
        <v>120</v>
      </c>
      <c r="C128" s="11">
        <v>58387884</v>
      </c>
      <c r="D128" s="17">
        <v>0</v>
      </c>
      <c r="E128" s="17">
        <f t="shared" ref="E128:E165" si="67">C128-D128</f>
        <v>58387884</v>
      </c>
      <c r="F128" s="11">
        <f t="shared" ref="F128:F145" si="68">G128</f>
        <v>29389274.920000002</v>
      </c>
      <c r="G128" s="11">
        <v>29389274.920000002</v>
      </c>
      <c r="H128" s="12">
        <f t="shared" ref="H128:H145" si="69">G128-C128</f>
        <v>-28998609.079999998</v>
      </c>
    </row>
    <row r="129" spans="2:8" ht="20.100000000000001" customHeight="1" x14ac:dyDescent="0.2">
      <c r="B129" s="16" t="s">
        <v>121</v>
      </c>
      <c r="C129" s="11">
        <v>0</v>
      </c>
      <c r="D129" s="17">
        <v>0</v>
      </c>
      <c r="E129" s="17">
        <f t="shared" si="67"/>
        <v>0</v>
      </c>
      <c r="F129" s="11">
        <f t="shared" si="68"/>
        <v>0</v>
      </c>
      <c r="G129" s="11">
        <v>0</v>
      </c>
      <c r="H129" s="12">
        <f t="shared" si="69"/>
        <v>0</v>
      </c>
    </row>
    <row r="130" spans="2:8" ht="20.100000000000001" customHeight="1" x14ac:dyDescent="0.2">
      <c r="B130" s="16" t="s">
        <v>122</v>
      </c>
      <c r="C130" s="11">
        <v>0</v>
      </c>
      <c r="D130" s="17">
        <v>0</v>
      </c>
      <c r="E130" s="17">
        <f t="shared" si="67"/>
        <v>0</v>
      </c>
      <c r="F130" s="11">
        <f t="shared" si="68"/>
        <v>0</v>
      </c>
      <c r="G130" s="11">
        <v>0</v>
      </c>
      <c r="H130" s="12">
        <f t="shared" si="69"/>
        <v>0</v>
      </c>
    </row>
    <row r="131" spans="2:8" ht="20.100000000000001" customHeight="1" x14ac:dyDescent="0.2">
      <c r="B131" s="16" t="s">
        <v>123</v>
      </c>
      <c r="C131" s="11">
        <v>0</v>
      </c>
      <c r="D131" s="17">
        <v>0</v>
      </c>
      <c r="E131" s="17">
        <f t="shared" si="67"/>
        <v>0</v>
      </c>
      <c r="F131" s="11">
        <f t="shared" si="68"/>
        <v>0</v>
      </c>
      <c r="G131" s="11">
        <v>0</v>
      </c>
      <c r="H131" s="12">
        <f t="shared" si="69"/>
        <v>0</v>
      </c>
    </row>
    <row r="132" spans="2:8" ht="20.100000000000001" customHeight="1" x14ac:dyDescent="0.2">
      <c r="B132" s="16" t="s">
        <v>124</v>
      </c>
      <c r="C132" s="11">
        <v>0</v>
      </c>
      <c r="D132" s="17">
        <v>0</v>
      </c>
      <c r="E132" s="17">
        <f t="shared" si="67"/>
        <v>0</v>
      </c>
      <c r="F132" s="11">
        <f t="shared" si="68"/>
        <v>0</v>
      </c>
      <c r="G132" s="11">
        <v>0</v>
      </c>
      <c r="H132" s="12">
        <f t="shared" si="69"/>
        <v>0</v>
      </c>
    </row>
    <row r="133" spans="2:8" ht="20.100000000000001" customHeight="1" x14ac:dyDescent="0.2">
      <c r="B133" s="16" t="s">
        <v>125</v>
      </c>
      <c r="C133" s="11">
        <v>1406319180</v>
      </c>
      <c r="D133" s="17">
        <v>0</v>
      </c>
      <c r="E133" s="17">
        <f t="shared" si="67"/>
        <v>1406319180</v>
      </c>
      <c r="F133" s="11">
        <f t="shared" si="68"/>
        <v>570568469.92000008</v>
      </c>
      <c r="G133" s="11">
        <v>570568469.92000008</v>
      </c>
      <c r="H133" s="12">
        <f t="shared" si="69"/>
        <v>-835750710.07999992</v>
      </c>
    </row>
    <row r="134" spans="2:8" ht="20.100000000000001" customHeight="1" x14ac:dyDescent="0.2">
      <c r="B134" s="16" t="s">
        <v>126</v>
      </c>
      <c r="C134" s="11">
        <v>741141710</v>
      </c>
      <c r="D134" s="17">
        <v>0</v>
      </c>
      <c r="E134" s="17">
        <f t="shared" si="67"/>
        <v>741141710</v>
      </c>
      <c r="F134" s="11">
        <f t="shared" si="68"/>
        <v>254081376.46000001</v>
      </c>
      <c r="G134" s="11">
        <v>254081376.46000001</v>
      </c>
      <c r="H134" s="12">
        <f t="shared" si="69"/>
        <v>-487060333.53999996</v>
      </c>
    </row>
    <row r="135" spans="2:8" ht="20.100000000000001" customHeight="1" x14ac:dyDescent="0.2">
      <c r="B135" s="16" t="s">
        <v>127</v>
      </c>
      <c r="C135" s="11">
        <v>0</v>
      </c>
      <c r="D135" s="17">
        <v>0</v>
      </c>
      <c r="E135" s="17">
        <f t="shared" si="67"/>
        <v>0</v>
      </c>
      <c r="F135" s="11">
        <f t="shared" si="68"/>
        <v>0</v>
      </c>
      <c r="G135" s="11">
        <v>0</v>
      </c>
      <c r="H135" s="12">
        <f t="shared" si="69"/>
        <v>0</v>
      </c>
    </row>
    <row r="136" spans="2:8" ht="20.100000000000001" customHeight="1" x14ac:dyDescent="0.2">
      <c r="B136" s="16" t="s">
        <v>128</v>
      </c>
      <c r="C136" s="11">
        <v>0</v>
      </c>
      <c r="D136" s="17">
        <v>0</v>
      </c>
      <c r="E136" s="17">
        <f t="shared" si="67"/>
        <v>0</v>
      </c>
      <c r="F136" s="11">
        <f t="shared" si="68"/>
        <v>2658341.6800000002</v>
      </c>
      <c r="G136" s="11">
        <v>2658341.6800000002</v>
      </c>
      <c r="H136" s="12">
        <f t="shared" si="69"/>
        <v>2658341.6800000002</v>
      </c>
    </row>
    <row r="137" spans="2:8" ht="20.100000000000001" customHeight="1" x14ac:dyDescent="0.2">
      <c r="B137" s="16" t="s">
        <v>129</v>
      </c>
      <c r="C137" s="11">
        <v>85452268</v>
      </c>
      <c r="D137" s="17">
        <v>0</v>
      </c>
      <c r="E137" s="17">
        <f t="shared" si="67"/>
        <v>85452268</v>
      </c>
      <c r="F137" s="11">
        <f t="shared" si="68"/>
        <v>47027817.269999996</v>
      </c>
      <c r="G137" s="11">
        <v>47027817.269999996</v>
      </c>
      <c r="H137" s="12">
        <f t="shared" si="69"/>
        <v>-38424450.730000004</v>
      </c>
    </row>
    <row r="138" spans="2:8" ht="20.100000000000001" customHeight="1" x14ac:dyDescent="0.2">
      <c r="B138" s="16" t="s">
        <v>130</v>
      </c>
      <c r="C138" s="11">
        <v>0</v>
      </c>
      <c r="D138" s="17">
        <v>0</v>
      </c>
      <c r="E138" s="17">
        <f t="shared" si="67"/>
        <v>0</v>
      </c>
      <c r="F138" s="11">
        <f t="shared" si="68"/>
        <v>0</v>
      </c>
      <c r="G138" s="11">
        <v>0</v>
      </c>
      <c r="H138" s="12">
        <f t="shared" si="69"/>
        <v>0</v>
      </c>
    </row>
    <row r="139" spans="2:8" ht="20.100000000000001" customHeight="1" x14ac:dyDescent="0.2">
      <c r="B139" s="16" t="s">
        <v>131</v>
      </c>
      <c r="C139" s="11">
        <v>10244370</v>
      </c>
      <c r="D139" s="17">
        <v>0</v>
      </c>
      <c r="E139" s="17">
        <f t="shared" si="67"/>
        <v>10244370</v>
      </c>
      <c r="F139" s="11">
        <f t="shared" si="68"/>
        <v>0</v>
      </c>
      <c r="G139" s="11">
        <v>0</v>
      </c>
      <c r="H139" s="12">
        <f t="shared" si="69"/>
        <v>-10244370</v>
      </c>
    </row>
    <row r="140" spans="2:8" ht="20.100000000000001" customHeight="1" x14ac:dyDescent="0.2">
      <c r="B140" s="16" t="s">
        <v>132</v>
      </c>
      <c r="C140" s="11">
        <v>0</v>
      </c>
      <c r="D140" s="17">
        <v>0</v>
      </c>
      <c r="E140" s="17">
        <f t="shared" si="67"/>
        <v>0</v>
      </c>
      <c r="F140" s="11">
        <f t="shared" si="68"/>
        <v>0</v>
      </c>
      <c r="G140" s="11">
        <v>0</v>
      </c>
      <c r="H140" s="12">
        <f t="shared" si="69"/>
        <v>0</v>
      </c>
    </row>
    <row r="141" spans="2:8" ht="20.100000000000001" customHeight="1" x14ac:dyDescent="0.2">
      <c r="B141" s="16" t="s">
        <v>133</v>
      </c>
      <c r="C141" s="11">
        <v>17068611</v>
      </c>
      <c r="D141" s="17">
        <v>0</v>
      </c>
      <c r="E141" s="17">
        <f t="shared" si="67"/>
        <v>17068611</v>
      </c>
      <c r="F141" s="11">
        <f t="shared" si="68"/>
        <v>3718433.5</v>
      </c>
      <c r="G141" s="11">
        <v>3718433.5</v>
      </c>
      <c r="H141" s="12">
        <f t="shared" si="69"/>
        <v>-13350177.5</v>
      </c>
    </row>
    <row r="142" spans="2:8" ht="20.100000000000001" customHeight="1" x14ac:dyDescent="0.2">
      <c r="B142" s="16" t="s">
        <v>134</v>
      </c>
      <c r="C142" s="11">
        <v>0</v>
      </c>
      <c r="D142" s="17">
        <v>0</v>
      </c>
      <c r="E142" s="17">
        <f t="shared" si="67"/>
        <v>0</v>
      </c>
      <c r="F142" s="11">
        <f t="shared" si="68"/>
        <v>12774724.9</v>
      </c>
      <c r="G142" s="11">
        <v>12774724.9</v>
      </c>
      <c r="H142" s="12">
        <f t="shared" si="69"/>
        <v>12774724.9</v>
      </c>
    </row>
    <row r="143" spans="2:8" ht="20.100000000000001" customHeight="1" x14ac:dyDescent="0.2">
      <c r="B143" s="16" t="s">
        <v>135</v>
      </c>
      <c r="C143" s="11">
        <v>0</v>
      </c>
      <c r="D143" s="17">
        <v>0</v>
      </c>
      <c r="E143" s="17">
        <f t="shared" si="67"/>
        <v>0</v>
      </c>
      <c r="F143" s="11">
        <f t="shared" si="68"/>
        <v>0</v>
      </c>
      <c r="G143" s="11">
        <v>0</v>
      </c>
      <c r="H143" s="12">
        <f t="shared" si="69"/>
        <v>0</v>
      </c>
    </row>
    <row r="144" spans="2:8" ht="20.100000000000001" customHeight="1" x14ac:dyDescent="0.2">
      <c r="B144" s="16" t="s">
        <v>136</v>
      </c>
      <c r="C144" s="11">
        <v>18864364</v>
      </c>
      <c r="D144" s="17">
        <v>0</v>
      </c>
      <c r="E144" s="17">
        <f t="shared" si="67"/>
        <v>18864364</v>
      </c>
      <c r="F144" s="11">
        <f t="shared" si="68"/>
        <v>12279566</v>
      </c>
      <c r="G144" s="11">
        <v>12279566</v>
      </c>
      <c r="H144" s="12">
        <f t="shared" si="69"/>
        <v>-6584798</v>
      </c>
    </row>
    <row r="145" spans="2:8" ht="20.100000000000001" customHeight="1" x14ac:dyDescent="0.2">
      <c r="B145" s="16" t="s">
        <v>137</v>
      </c>
      <c r="C145" s="11">
        <v>1628792</v>
      </c>
      <c r="D145" s="17">
        <v>0</v>
      </c>
      <c r="E145" s="17">
        <f t="shared" si="67"/>
        <v>1628792</v>
      </c>
      <c r="F145" s="11">
        <f t="shared" si="68"/>
        <v>38500</v>
      </c>
      <c r="G145" s="11">
        <v>38500</v>
      </c>
      <c r="H145" s="12">
        <f t="shared" si="69"/>
        <v>-1590292</v>
      </c>
    </row>
    <row r="146" spans="2:8" ht="20.100000000000001" customHeight="1" x14ac:dyDescent="0.2">
      <c r="B146" s="13" t="s">
        <v>138</v>
      </c>
      <c r="C146" s="14">
        <f>SUM(C147:C165)</f>
        <v>1408092138</v>
      </c>
      <c r="D146" s="14">
        <f t="shared" ref="D146:H146" si="70">SUM(D147:D165)</f>
        <v>0</v>
      </c>
      <c r="E146" s="14">
        <f t="shared" si="70"/>
        <v>1408092138</v>
      </c>
      <c r="F146" s="14">
        <f t="shared" si="70"/>
        <v>1099882315</v>
      </c>
      <c r="G146" s="14">
        <f t="shared" si="70"/>
        <v>1099882315</v>
      </c>
      <c r="H146" s="15">
        <f t="shared" si="70"/>
        <v>-308209823</v>
      </c>
    </row>
    <row r="147" spans="2:8" ht="20.100000000000001" customHeight="1" x14ac:dyDescent="0.2">
      <c r="B147" s="16" t="s">
        <v>139</v>
      </c>
      <c r="C147" s="11">
        <v>72314</v>
      </c>
      <c r="D147" s="17">
        <v>0</v>
      </c>
      <c r="E147" s="17">
        <f t="shared" si="67"/>
        <v>72314</v>
      </c>
      <c r="F147" s="11">
        <f t="shared" ref="F147:F165" si="71">G147</f>
        <v>100937</v>
      </c>
      <c r="G147" s="11">
        <v>100937</v>
      </c>
      <c r="H147" s="12">
        <f t="shared" ref="H147:H149" si="72">G147-C147</f>
        <v>28623</v>
      </c>
    </row>
    <row r="148" spans="2:8" ht="20.100000000000001" customHeight="1" x14ac:dyDescent="0.2">
      <c r="B148" s="16" t="s">
        <v>140</v>
      </c>
      <c r="C148" s="11">
        <v>69207788</v>
      </c>
      <c r="D148" s="17">
        <v>0</v>
      </c>
      <c r="E148" s="17">
        <f>C148-D148</f>
        <v>69207788</v>
      </c>
      <c r="F148" s="11">
        <f t="shared" si="71"/>
        <v>34603896</v>
      </c>
      <c r="G148" s="11">
        <v>34603896</v>
      </c>
      <c r="H148" s="12">
        <f>G148-C148</f>
        <v>-34603892</v>
      </c>
    </row>
    <row r="149" spans="2:8" ht="20.100000000000001" customHeight="1" x14ac:dyDescent="0.2">
      <c r="B149" s="16" t="s">
        <v>141</v>
      </c>
      <c r="C149" s="11">
        <v>298026769</v>
      </c>
      <c r="D149" s="17">
        <v>0</v>
      </c>
      <c r="E149" s="17">
        <f t="shared" si="67"/>
        <v>298026769</v>
      </c>
      <c r="F149" s="11">
        <f t="shared" si="71"/>
        <v>164308334</v>
      </c>
      <c r="G149" s="11">
        <v>164308334</v>
      </c>
      <c r="H149" s="12">
        <f t="shared" si="72"/>
        <v>-133718435</v>
      </c>
    </row>
    <row r="150" spans="2:8" ht="20.100000000000001" customHeight="1" x14ac:dyDescent="0.2">
      <c r="B150" s="16" t="s">
        <v>142</v>
      </c>
      <c r="C150" s="11">
        <v>24669287</v>
      </c>
      <c r="D150" s="17">
        <v>0</v>
      </c>
      <c r="E150" s="17">
        <f>C150-D150</f>
        <v>24669287</v>
      </c>
      <c r="F150" s="11">
        <f t="shared" si="71"/>
        <v>11084657</v>
      </c>
      <c r="G150" s="11">
        <v>11084657</v>
      </c>
      <c r="H150" s="12">
        <f>G150-C150</f>
        <v>-13584630</v>
      </c>
    </row>
    <row r="151" spans="2:8" ht="20.100000000000001" customHeight="1" x14ac:dyDescent="0.2">
      <c r="B151" s="16" t="s">
        <v>143</v>
      </c>
      <c r="C151" s="11">
        <v>124509434</v>
      </c>
      <c r="D151" s="30">
        <v>0</v>
      </c>
      <c r="E151" s="17">
        <f>C151-D151</f>
        <v>124509434</v>
      </c>
      <c r="F151" s="11">
        <f t="shared" si="71"/>
        <v>70486352</v>
      </c>
      <c r="G151" s="11">
        <v>70486352</v>
      </c>
      <c r="H151" s="12">
        <f>G151-C151</f>
        <v>-54023082</v>
      </c>
    </row>
    <row r="152" spans="2:8" ht="20.100000000000001" customHeight="1" x14ac:dyDescent="0.2">
      <c r="B152" s="16" t="s">
        <v>144</v>
      </c>
      <c r="C152" s="11">
        <v>15557676</v>
      </c>
      <c r="D152" s="17">
        <v>0</v>
      </c>
      <c r="E152" s="17">
        <f t="shared" si="67"/>
        <v>15557676</v>
      </c>
      <c r="F152" s="11">
        <f t="shared" si="71"/>
        <v>25359016</v>
      </c>
      <c r="G152" s="11">
        <v>25359016</v>
      </c>
      <c r="H152" s="12">
        <f t="shared" ref="H152:H165" si="73">G152-C152</f>
        <v>9801340</v>
      </c>
    </row>
    <row r="153" spans="2:8" ht="20.100000000000001" customHeight="1" x14ac:dyDescent="0.2">
      <c r="B153" s="16" t="s">
        <v>145</v>
      </c>
      <c r="C153" s="11">
        <v>1886</v>
      </c>
      <c r="D153" s="17">
        <v>0</v>
      </c>
      <c r="E153" s="17">
        <f t="shared" si="67"/>
        <v>1886</v>
      </c>
      <c r="F153" s="11">
        <f t="shared" si="71"/>
        <v>0</v>
      </c>
      <c r="G153" s="11">
        <v>0</v>
      </c>
      <c r="H153" s="12">
        <f t="shared" si="73"/>
        <v>-1886</v>
      </c>
    </row>
    <row r="154" spans="2:8" ht="20.100000000000001" customHeight="1" x14ac:dyDescent="0.2">
      <c r="B154" s="16" t="s">
        <v>146</v>
      </c>
      <c r="C154" s="11">
        <v>451794647</v>
      </c>
      <c r="D154" s="17">
        <v>0</v>
      </c>
      <c r="E154" s="17">
        <f t="shared" si="67"/>
        <v>451794647</v>
      </c>
      <c r="F154" s="11">
        <f t="shared" si="71"/>
        <v>349122086</v>
      </c>
      <c r="G154" s="11">
        <v>349122086</v>
      </c>
      <c r="H154" s="12">
        <f t="shared" si="73"/>
        <v>-102672561</v>
      </c>
    </row>
    <row r="155" spans="2:8" ht="20.100000000000001" customHeight="1" x14ac:dyDescent="0.2">
      <c r="B155" s="16" t="s">
        <v>147</v>
      </c>
      <c r="C155" s="11">
        <v>1192068</v>
      </c>
      <c r="D155" s="17">
        <v>0</v>
      </c>
      <c r="E155" s="17">
        <f t="shared" si="67"/>
        <v>1192068</v>
      </c>
      <c r="F155" s="11">
        <f t="shared" si="71"/>
        <v>553269</v>
      </c>
      <c r="G155" s="11">
        <v>553269</v>
      </c>
      <c r="H155" s="12">
        <f t="shared" si="73"/>
        <v>-638799</v>
      </c>
    </row>
    <row r="156" spans="2:8" ht="20.100000000000001" customHeight="1" x14ac:dyDescent="0.2">
      <c r="B156" s="16" t="s">
        <v>148</v>
      </c>
      <c r="C156" s="11">
        <v>2023030</v>
      </c>
      <c r="D156" s="17">
        <v>0</v>
      </c>
      <c r="E156" s="17">
        <f t="shared" si="67"/>
        <v>2023030</v>
      </c>
      <c r="F156" s="11">
        <f t="shared" si="71"/>
        <v>1774297</v>
      </c>
      <c r="G156" s="11">
        <v>1774297</v>
      </c>
      <c r="H156" s="12">
        <f t="shared" si="73"/>
        <v>-248733</v>
      </c>
    </row>
    <row r="157" spans="2:8" ht="20.100000000000001" customHeight="1" x14ac:dyDescent="0.2">
      <c r="B157" s="16" t="s">
        <v>149</v>
      </c>
      <c r="C157" s="11">
        <v>0</v>
      </c>
      <c r="D157" s="17">
        <v>0</v>
      </c>
      <c r="E157" s="17">
        <f t="shared" si="67"/>
        <v>0</v>
      </c>
      <c r="F157" s="11">
        <f t="shared" si="71"/>
        <v>0</v>
      </c>
      <c r="G157" s="11">
        <v>0</v>
      </c>
      <c r="H157" s="12">
        <f t="shared" si="73"/>
        <v>0</v>
      </c>
    </row>
    <row r="158" spans="2:8" ht="20.100000000000001" customHeight="1" x14ac:dyDescent="0.2">
      <c r="B158" s="16" t="s">
        <v>150</v>
      </c>
      <c r="C158" s="11">
        <v>11926</v>
      </c>
      <c r="D158" s="17">
        <v>0</v>
      </c>
      <c r="E158" s="17">
        <f t="shared" si="67"/>
        <v>11926</v>
      </c>
      <c r="F158" s="11">
        <f t="shared" si="71"/>
        <v>8106</v>
      </c>
      <c r="G158" s="11">
        <v>8106</v>
      </c>
      <c r="H158" s="12">
        <f t="shared" si="73"/>
        <v>-3820</v>
      </c>
    </row>
    <row r="159" spans="2:8" ht="20.100000000000001" customHeight="1" x14ac:dyDescent="0.2">
      <c r="B159" s="16" t="s">
        <v>151</v>
      </c>
      <c r="C159" s="11">
        <v>17152917</v>
      </c>
      <c r="D159" s="17">
        <v>0</v>
      </c>
      <c r="E159" s="17">
        <f t="shared" si="67"/>
        <v>17152917</v>
      </c>
      <c r="F159" s="11">
        <f t="shared" si="71"/>
        <v>12280090</v>
      </c>
      <c r="G159" s="11">
        <v>12280090</v>
      </c>
      <c r="H159" s="12">
        <f t="shared" si="73"/>
        <v>-4872827</v>
      </c>
    </row>
    <row r="160" spans="2:8" ht="20.100000000000001" customHeight="1" x14ac:dyDescent="0.2">
      <c r="B160" s="16" t="s">
        <v>152</v>
      </c>
      <c r="C160" s="11">
        <v>129377063</v>
      </c>
      <c r="D160" s="17">
        <v>0</v>
      </c>
      <c r="E160" s="17">
        <f t="shared" si="67"/>
        <v>129377063</v>
      </c>
      <c r="F160" s="11">
        <f t="shared" si="71"/>
        <v>88101687</v>
      </c>
      <c r="G160" s="11">
        <v>88101687</v>
      </c>
      <c r="H160" s="12">
        <f t="shared" si="73"/>
        <v>-41275376</v>
      </c>
    </row>
    <row r="161" spans="2:8" ht="20.100000000000001" customHeight="1" x14ac:dyDescent="0.2">
      <c r="B161" s="16" t="s">
        <v>153</v>
      </c>
      <c r="C161" s="11">
        <v>103334532</v>
      </c>
      <c r="D161" s="17">
        <v>0</v>
      </c>
      <c r="E161" s="17">
        <f t="shared" si="67"/>
        <v>103334532</v>
      </c>
      <c r="F161" s="11">
        <f t="shared" si="71"/>
        <v>200449460</v>
      </c>
      <c r="G161" s="11">
        <v>200449460</v>
      </c>
      <c r="H161" s="12">
        <f t="shared" si="73"/>
        <v>97114928</v>
      </c>
    </row>
    <row r="162" spans="2:8" ht="20.100000000000001" customHeight="1" x14ac:dyDescent="0.2">
      <c r="B162" s="16" t="s">
        <v>154</v>
      </c>
      <c r="C162" s="11">
        <v>0</v>
      </c>
      <c r="D162" s="17">
        <v>0</v>
      </c>
      <c r="E162" s="17">
        <f t="shared" si="67"/>
        <v>0</v>
      </c>
      <c r="F162" s="11">
        <f t="shared" si="71"/>
        <v>0</v>
      </c>
      <c r="G162" s="11">
        <v>0</v>
      </c>
      <c r="H162" s="12">
        <f t="shared" si="73"/>
        <v>0</v>
      </c>
    </row>
    <row r="163" spans="2:8" ht="20.100000000000001" customHeight="1" x14ac:dyDescent="0.2">
      <c r="B163" s="16" t="s">
        <v>155</v>
      </c>
      <c r="C163" s="11">
        <v>0</v>
      </c>
      <c r="D163" s="17">
        <v>0</v>
      </c>
      <c r="E163" s="17">
        <f t="shared" si="67"/>
        <v>0</v>
      </c>
      <c r="F163" s="11">
        <f t="shared" si="71"/>
        <v>0</v>
      </c>
      <c r="G163" s="11">
        <v>0</v>
      </c>
      <c r="H163" s="12">
        <f t="shared" si="73"/>
        <v>0</v>
      </c>
    </row>
    <row r="164" spans="2:8" ht="20.100000000000001" customHeight="1" x14ac:dyDescent="0.2">
      <c r="B164" s="16" t="s">
        <v>156</v>
      </c>
      <c r="C164" s="11">
        <v>121160801</v>
      </c>
      <c r="D164" s="17">
        <v>0</v>
      </c>
      <c r="E164" s="17">
        <f t="shared" si="67"/>
        <v>121160801</v>
      </c>
      <c r="F164" s="11">
        <f t="shared" si="71"/>
        <v>141650128</v>
      </c>
      <c r="G164" s="11">
        <v>141650128</v>
      </c>
      <c r="H164" s="12">
        <f t="shared" si="73"/>
        <v>20489327</v>
      </c>
    </row>
    <row r="165" spans="2:8" ht="20.100000000000001" customHeight="1" x14ac:dyDescent="0.2">
      <c r="B165" s="16" t="s">
        <v>157</v>
      </c>
      <c r="C165" s="11">
        <v>50000000</v>
      </c>
      <c r="D165" s="17">
        <v>0</v>
      </c>
      <c r="E165" s="17">
        <f t="shared" si="67"/>
        <v>50000000</v>
      </c>
      <c r="F165" s="11">
        <f t="shared" si="71"/>
        <v>0</v>
      </c>
      <c r="G165" s="11">
        <v>0</v>
      </c>
      <c r="H165" s="12">
        <f t="shared" si="73"/>
        <v>-50000000</v>
      </c>
    </row>
    <row r="166" spans="2:8" ht="20.100000000000001" customHeight="1" x14ac:dyDescent="0.2">
      <c r="B166" s="13" t="s">
        <v>158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5">
        <v>0</v>
      </c>
    </row>
    <row r="167" spans="2:8" ht="20.100000000000001" customHeight="1" x14ac:dyDescent="0.2">
      <c r="B167" s="18"/>
      <c r="C167" s="19"/>
      <c r="D167" s="19"/>
      <c r="E167" s="19"/>
      <c r="F167" s="19"/>
      <c r="G167" s="19"/>
      <c r="H167" s="20"/>
    </row>
    <row r="168" spans="2:8" ht="31.5" customHeight="1" x14ac:dyDescent="0.2">
      <c r="B168" s="33" t="s">
        <v>159</v>
      </c>
      <c r="C168" s="4">
        <f>SUM(C169:C175)</f>
        <v>0</v>
      </c>
      <c r="D168" s="4">
        <f t="shared" ref="D168:H168" si="74">SUM(D169:D175)</f>
        <v>0</v>
      </c>
      <c r="E168" s="4">
        <f t="shared" si="74"/>
        <v>0</v>
      </c>
      <c r="F168" s="4">
        <f t="shared" si="74"/>
        <v>0</v>
      </c>
      <c r="G168" s="4">
        <f t="shared" si="74"/>
        <v>0</v>
      </c>
      <c r="H168" s="5">
        <f t="shared" si="74"/>
        <v>0</v>
      </c>
    </row>
    <row r="169" spans="2:8" ht="20.100000000000001" customHeight="1" x14ac:dyDescent="0.2">
      <c r="B169" s="13" t="s">
        <v>160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5">
        <v>0</v>
      </c>
    </row>
    <row r="170" spans="2:8" ht="20.100000000000001" customHeight="1" x14ac:dyDescent="0.2">
      <c r="B170" s="13" t="s">
        <v>161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5">
        <v>0</v>
      </c>
    </row>
    <row r="171" spans="2:8" ht="20.100000000000001" customHeight="1" x14ac:dyDescent="0.2">
      <c r="B171" s="13" t="s">
        <v>162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5">
        <v>0</v>
      </c>
    </row>
    <row r="172" spans="2:8" ht="20.100000000000001" customHeight="1" x14ac:dyDescent="0.2">
      <c r="B172" s="13" t="s">
        <v>163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5">
        <v>0</v>
      </c>
    </row>
    <row r="173" spans="2:8" ht="20.100000000000001" customHeight="1" x14ac:dyDescent="0.2">
      <c r="B173" s="13" t="s">
        <v>164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5">
        <v>0</v>
      </c>
    </row>
    <row r="174" spans="2:8" ht="20.100000000000001" customHeight="1" x14ac:dyDescent="0.2">
      <c r="B174" s="13" t="s">
        <v>165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</row>
    <row r="175" spans="2:8" ht="20.100000000000001" customHeight="1" x14ac:dyDescent="0.2">
      <c r="B175" s="13" t="s">
        <v>166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</row>
    <row r="176" spans="2:8" ht="20.100000000000001" customHeight="1" x14ac:dyDescent="0.2">
      <c r="B176" s="18"/>
      <c r="C176" s="19"/>
      <c r="D176" s="19"/>
      <c r="E176" s="19"/>
      <c r="F176" s="19"/>
      <c r="G176" s="19"/>
      <c r="H176" s="20"/>
    </row>
    <row r="177" spans="2:8" ht="20.100000000000001" customHeight="1" x14ac:dyDescent="0.2">
      <c r="B177" s="33" t="s">
        <v>167</v>
      </c>
      <c r="C177" s="4">
        <f>SUM(C178:C180)</f>
        <v>262861190</v>
      </c>
      <c r="D177" s="4">
        <f t="shared" ref="D177:H177" si="75">SUM(D178:D180)</f>
        <v>0</v>
      </c>
      <c r="E177" s="4">
        <f t="shared" si="75"/>
        <v>262861190</v>
      </c>
      <c r="F177" s="4">
        <f t="shared" si="75"/>
        <v>0</v>
      </c>
      <c r="G177" s="4">
        <f t="shared" si="75"/>
        <v>0</v>
      </c>
      <c r="H177" s="5">
        <f t="shared" si="75"/>
        <v>-262861190</v>
      </c>
    </row>
    <row r="178" spans="2:8" ht="20.100000000000001" customHeight="1" x14ac:dyDescent="0.2">
      <c r="B178" s="13" t="s">
        <v>168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</row>
    <row r="179" spans="2:8" ht="20.100000000000001" customHeight="1" x14ac:dyDescent="0.2">
      <c r="B179" s="13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</row>
    <row r="180" spans="2:8" ht="20.100000000000001" customHeight="1" x14ac:dyDescent="0.2">
      <c r="B180" s="13" t="s">
        <v>170</v>
      </c>
      <c r="C180" s="26">
        <f>C181</f>
        <v>262861190</v>
      </c>
      <c r="D180" s="14">
        <f t="shared" ref="D180:H180" si="76">D181</f>
        <v>0</v>
      </c>
      <c r="E180" s="14">
        <f t="shared" si="76"/>
        <v>262861190</v>
      </c>
      <c r="F180" s="26">
        <f t="shared" si="76"/>
        <v>0</v>
      </c>
      <c r="G180" s="26">
        <f t="shared" si="76"/>
        <v>0</v>
      </c>
      <c r="H180" s="27">
        <f t="shared" si="76"/>
        <v>-262861190</v>
      </c>
    </row>
    <row r="181" spans="2:8" ht="20.100000000000001" customHeight="1" x14ac:dyDescent="0.2">
      <c r="B181" s="34" t="s">
        <v>171</v>
      </c>
      <c r="C181" s="11">
        <v>262861190</v>
      </c>
      <c r="D181" s="35">
        <v>0</v>
      </c>
      <c r="E181" s="35">
        <f>C181+D181</f>
        <v>262861190</v>
      </c>
      <c r="F181" s="11">
        <f t="shared" ref="F181" si="77">G181</f>
        <v>0</v>
      </c>
      <c r="G181" s="11">
        <v>0</v>
      </c>
      <c r="H181" s="12">
        <f>G181-C181</f>
        <v>-262861190</v>
      </c>
    </row>
    <row r="182" spans="2:8" ht="20.100000000000001" customHeight="1" x14ac:dyDescent="0.2">
      <c r="B182" s="36"/>
      <c r="C182" s="37"/>
      <c r="D182" s="37"/>
      <c r="E182" s="37"/>
      <c r="F182" s="37"/>
      <c r="G182" s="37"/>
      <c r="H182" s="38"/>
    </row>
    <row r="183" spans="2:8" ht="24.95" customHeight="1" x14ac:dyDescent="0.2">
      <c r="B183" s="39" t="s">
        <v>172</v>
      </c>
      <c r="C183" s="40">
        <f t="shared" ref="C183:H183" si="78">SUM(C7,C32,C39,C43,C69,C76,C88,C99,C168,C177)</f>
        <v>41816634214</v>
      </c>
      <c r="D183" s="40">
        <f t="shared" si="78"/>
        <v>0</v>
      </c>
      <c r="E183" s="40">
        <f t="shared" si="78"/>
        <v>41816634214</v>
      </c>
      <c r="F183" s="40">
        <f t="shared" si="78"/>
        <v>24057193947.339996</v>
      </c>
      <c r="G183" s="40">
        <f t="shared" si="78"/>
        <v>24057193947.339996</v>
      </c>
      <c r="H183" s="92">
        <f t="shared" si="78"/>
        <v>-17759440266.66</v>
      </c>
    </row>
    <row r="184" spans="2:8" ht="24.95" customHeight="1" x14ac:dyDescent="0.2">
      <c r="B184" s="41"/>
      <c r="C184" s="42"/>
      <c r="D184" s="42"/>
      <c r="E184" s="42"/>
      <c r="F184" s="94" t="s">
        <v>173</v>
      </c>
      <c r="G184" s="95"/>
      <c r="H184" s="93"/>
    </row>
    <row r="185" spans="2:8" ht="20.100000000000001" customHeight="1" x14ac:dyDescent="0.2">
      <c r="B185" s="96" t="s">
        <v>174</v>
      </c>
      <c r="C185" s="89" t="s">
        <v>5</v>
      </c>
      <c r="D185" s="89"/>
      <c r="E185" s="89"/>
      <c r="F185" s="89"/>
      <c r="G185" s="89"/>
      <c r="H185" s="97" t="s">
        <v>6</v>
      </c>
    </row>
    <row r="186" spans="2:8" ht="30" customHeight="1" x14ac:dyDescent="0.2">
      <c r="B186" s="96"/>
      <c r="C186" s="43" t="s">
        <v>175</v>
      </c>
      <c r="D186" s="44" t="s">
        <v>176</v>
      </c>
      <c r="E186" s="43" t="s">
        <v>9</v>
      </c>
      <c r="F186" s="43" t="s">
        <v>10</v>
      </c>
      <c r="G186" s="43" t="s">
        <v>11</v>
      </c>
      <c r="H186" s="98"/>
    </row>
    <row r="187" spans="2:8" ht="20.100000000000001" customHeight="1" x14ac:dyDescent="0.2">
      <c r="B187" s="45"/>
      <c r="C187" s="46"/>
      <c r="D187" s="46"/>
      <c r="E187" s="46"/>
      <c r="F187" s="46"/>
      <c r="G187" s="46"/>
      <c r="H187" s="47"/>
    </row>
    <row r="188" spans="2:8" ht="20.100000000000001" customHeight="1" x14ac:dyDescent="0.2">
      <c r="B188" s="48" t="s">
        <v>177</v>
      </c>
      <c r="C188" s="49">
        <f t="shared" ref="C188:G188" si="79">SUM(C189:C193,C194,C195:C196)</f>
        <v>41553773024</v>
      </c>
      <c r="D188" s="49">
        <f t="shared" si="79"/>
        <v>0</v>
      </c>
      <c r="E188" s="49">
        <f t="shared" si="79"/>
        <v>41553773024</v>
      </c>
      <c r="F188" s="49">
        <f t="shared" si="79"/>
        <v>24057193947.339996</v>
      </c>
      <c r="G188" s="49">
        <f t="shared" si="79"/>
        <v>24057193947.339996</v>
      </c>
      <c r="H188" s="50">
        <f>SUM(H189:H196)</f>
        <v>-17496579076.660004</v>
      </c>
    </row>
    <row r="189" spans="2:8" ht="39" customHeight="1" x14ac:dyDescent="0.2">
      <c r="B189" s="51" t="s">
        <v>12</v>
      </c>
      <c r="C189" s="52">
        <f>C7</f>
        <v>6600303613</v>
      </c>
      <c r="D189" s="52">
        <f>D7</f>
        <v>0</v>
      </c>
      <c r="E189" s="52">
        <f>E7</f>
        <v>6600303613</v>
      </c>
      <c r="F189" s="52">
        <f>F7</f>
        <v>3979712092.21</v>
      </c>
      <c r="G189" s="52">
        <f>G7</f>
        <v>3979712092.21</v>
      </c>
      <c r="H189" s="53">
        <f>G189-C189</f>
        <v>-2620591520.79</v>
      </c>
    </row>
    <row r="190" spans="2:8" ht="20.100000000000001" customHeight="1" x14ac:dyDescent="0.2">
      <c r="B190" s="51" t="s">
        <v>178</v>
      </c>
      <c r="C190" s="52">
        <f>C32</f>
        <v>0</v>
      </c>
      <c r="D190" s="52">
        <f>D32</f>
        <v>0</v>
      </c>
      <c r="E190" s="52">
        <f>E32</f>
        <v>0</v>
      </c>
      <c r="F190" s="52">
        <f>F32</f>
        <v>0</v>
      </c>
      <c r="G190" s="52">
        <f>G32</f>
        <v>0</v>
      </c>
      <c r="H190" s="53">
        <f t="shared" ref="H190:H196" si="80">G190-C190</f>
        <v>0</v>
      </c>
    </row>
    <row r="191" spans="2:8" ht="20.100000000000001" customHeight="1" x14ac:dyDescent="0.2">
      <c r="B191" s="51" t="s">
        <v>179</v>
      </c>
      <c r="C191" s="52">
        <f>C39</f>
        <v>0</v>
      </c>
      <c r="D191" s="52">
        <f>D39</f>
        <v>0</v>
      </c>
      <c r="E191" s="52">
        <f>E39</f>
        <v>0</v>
      </c>
      <c r="F191" s="52">
        <f>F39</f>
        <v>0</v>
      </c>
      <c r="G191" s="52">
        <f>G39</f>
        <v>0</v>
      </c>
      <c r="H191" s="53">
        <f t="shared" si="80"/>
        <v>0</v>
      </c>
    </row>
    <row r="192" spans="2:8" ht="20.100000000000001" customHeight="1" x14ac:dyDescent="0.2">
      <c r="B192" s="51" t="s">
        <v>45</v>
      </c>
      <c r="C192" s="52">
        <f>C43</f>
        <v>1972469227</v>
      </c>
      <c r="D192" s="52">
        <f>D43</f>
        <v>0</v>
      </c>
      <c r="E192" s="52">
        <f>E43</f>
        <v>1972469227</v>
      </c>
      <c r="F192" s="52">
        <f>F43</f>
        <v>1502973522</v>
      </c>
      <c r="G192" s="52">
        <f>G43</f>
        <v>1502973522</v>
      </c>
      <c r="H192" s="53">
        <f t="shared" si="80"/>
        <v>-469495705</v>
      </c>
    </row>
    <row r="193" spans="2:8" ht="20.100000000000001" customHeight="1" x14ac:dyDescent="0.2">
      <c r="B193" s="51" t="s">
        <v>67</v>
      </c>
      <c r="C193" s="52">
        <f>C69</f>
        <v>57216846</v>
      </c>
      <c r="D193" s="52">
        <f>D69</f>
        <v>0</v>
      </c>
      <c r="E193" s="52">
        <f>E69</f>
        <v>57216846</v>
      </c>
      <c r="F193" s="52">
        <f>F69</f>
        <v>132114888.72</v>
      </c>
      <c r="G193" s="52">
        <f>G69</f>
        <v>132114888.72</v>
      </c>
      <c r="H193" s="53">
        <f t="shared" si="80"/>
        <v>74898042.719999999</v>
      </c>
    </row>
    <row r="194" spans="2:8" ht="20.100000000000001" customHeight="1" x14ac:dyDescent="0.2">
      <c r="B194" s="51" t="s">
        <v>72</v>
      </c>
      <c r="C194" s="52">
        <f>C76</f>
        <v>281395221</v>
      </c>
      <c r="D194" s="52">
        <f>D76</f>
        <v>0</v>
      </c>
      <c r="E194" s="52">
        <f>E76</f>
        <v>281395221</v>
      </c>
      <c r="F194" s="52">
        <f>F76</f>
        <v>101834757.42</v>
      </c>
      <c r="G194" s="52">
        <f>G76</f>
        <v>101834757.42</v>
      </c>
      <c r="H194" s="53">
        <f t="shared" si="80"/>
        <v>-179560463.57999998</v>
      </c>
    </row>
    <row r="195" spans="2:8" ht="35.1" customHeight="1" x14ac:dyDescent="0.2">
      <c r="B195" s="54" t="s">
        <v>91</v>
      </c>
      <c r="C195" s="52">
        <f>C99</f>
        <v>32642388117</v>
      </c>
      <c r="D195" s="52">
        <f>D99</f>
        <v>0</v>
      </c>
      <c r="E195" s="52">
        <f>E99</f>
        <v>32642388117</v>
      </c>
      <c r="F195" s="52">
        <f>F99</f>
        <v>18340558686.989998</v>
      </c>
      <c r="G195" s="52">
        <f>G99</f>
        <v>18340558686.989998</v>
      </c>
      <c r="H195" s="53">
        <f t="shared" si="80"/>
        <v>-14301829430.010002</v>
      </c>
    </row>
    <row r="196" spans="2:8" ht="35.1" customHeight="1" x14ac:dyDescent="0.2">
      <c r="B196" s="54" t="s">
        <v>159</v>
      </c>
      <c r="C196" s="52">
        <f>C168</f>
        <v>0</v>
      </c>
      <c r="D196" s="52">
        <f t="shared" ref="D196:G196" si="81">D168</f>
        <v>0</v>
      </c>
      <c r="E196" s="52">
        <f t="shared" si="81"/>
        <v>0</v>
      </c>
      <c r="F196" s="52">
        <f t="shared" si="81"/>
        <v>0</v>
      </c>
      <c r="G196" s="52">
        <f t="shared" si="81"/>
        <v>0</v>
      </c>
      <c r="H196" s="53">
        <f t="shared" si="80"/>
        <v>0</v>
      </c>
    </row>
    <row r="197" spans="2:8" ht="50.1" customHeight="1" x14ac:dyDescent="0.2">
      <c r="B197" s="55" t="s">
        <v>180</v>
      </c>
      <c r="C197" s="49">
        <f>SUM(C198:C201)</f>
        <v>0</v>
      </c>
      <c r="D197" s="49">
        <f>SUM(D198:D201)</f>
        <v>0</v>
      </c>
      <c r="E197" s="49">
        <f t="shared" ref="E197" si="82">SUM(E198:E201)</f>
        <v>0</v>
      </c>
      <c r="F197" s="49">
        <f>SUM(F198:F201)</f>
        <v>0</v>
      </c>
      <c r="G197" s="49">
        <f>SUM(G198:G201)</f>
        <v>0</v>
      </c>
      <c r="H197" s="50">
        <f>SUM(H198:H201)</f>
        <v>0</v>
      </c>
    </row>
    <row r="198" spans="2:8" ht="20.100000000000001" customHeight="1" x14ac:dyDescent="0.2">
      <c r="B198" s="51" t="s">
        <v>178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3">
        <f>G198-C198</f>
        <v>0</v>
      </c>
    </row>
    <row r="199" spans="2:8" ht="20.100000000000001" customHeight="1" x14ac:dyDescent="0.2">
      <c r="B199" s="51" t="s">
        <v>67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3">
        <f>G199-C199</f>
        <v>0</v>
      </c>
    </row>
    <row r="200" spans="2:8" ht="20.100000000000001" customHeight="1" x14ac:dyDescent="0.2">
      <c r="B200" s="54" t="s">
        <v>81</v>
      </c>
      <c r="C200" s="52">
        <f>C88</f>
        <v>0</v>
      </c>
      <c r="D200" s="52">
        <f>D88</f>
        <v>0</v>
      </c>
      <c r="E200" s="52">
        <f>E88</f>
        <v>0</v>
      </c>
      <c r="F200" s="52">
        <f>F88</f>
        <v>0</v>
      </c>
      <c r="G200" s="52">
        <f>G88</f>
        <v>0</v>
      </c>
      <c r="H200" s="53">
        <f>G200-C200</f>
        <v>0</v>
      </c>
    </row>
    <row r="201" spans="2:8" ht="28.5" customHeight="1" x14ac:dyDescent="0.2">
      <c r="B201" s="54" t="s">
        <v>159</v>
      </c>
      <c r="C201" s="52">
        <v>0</v>
      </c>
      <c r="D201" s="52">
        <v>0</v>
      </c>
      <c r="E201" s="52">
        <v>0</v>
      </c>
      <c r="F201" s="52">
        <f>F90</f>
        <v>0</v>
      </c>
      <c r="G201" s="52">
        <f>G90</f>
        <v>0</v>
      </c>
      <c r="H201" s="53">
        <f>G201-C201</f>
        <v>0</v>
      </c>
    </row>
    <row r="202" spans="2:8" ht="20.100000000000001" customHeight="1" x14ac:dyDescent="0.2">
      <c r="B202" s="56" t="s">
        <v>167</v>
      </c>
      <c r="C202" s="57">
        <f>C203</f>
        <v>262861190</v>
      </c>
      <c r="D202" s="57">
        <f t="shared" ref="D202:G202" si="83">D203</f>
        <v>0</v>
      </c>
      <c r="E202" s="57">
        <f t="shared" si="83"/>
        <v>262861190</v>
      </c>
      <c r="F202" s="57">
        <f t="shared" si="83"/>
        <v>0</v>
      </c>
      <c r="G202" s="57">
        <f t="shared" si="83"/>
        <v>0</v>
      </c>
      <c r="H202" s="58">
        <f>H203</f>
        <v>-262861190</v>
      </c>
    </row>
    <row r="203" spans="2:8" ht="20.100000000000001" customHeight="1" x14ac:dyDescent="0.2">
      <c r="B203" s="59" t="s">
        <v>167</v>
      </c>
      <c r="C203" s="60">
        <f>C177</f>
        <v>262861190</v>
      </c>
      <c r="D203" s="60">
        <f t="shared" ref="D203:G203" si="84">D177</f>
        <v>0</v>
      </c>
      <c r="E203" s="60">
        <f t="shared" si="84"/>
        <v>262861190</v>
      </c>
      <c r="F203" s="60">
        <f t="shared" si="84"/>
        <v>0</v>
      </c>
      <c r="G203" s="60">
        <f t="shared" si="84"/>
        <v>0</v>
      </c>
      <c r="H203" s="61">
        <f>G203-C203</f>
        <v>-262861190</v>
      </c>
    </row>
    <row r="204" spans="2:8" ht="20.100000000000001" customHeight="1" thickBot="1" x14ac:dyDescent="0.25">
      <c r="B204" s="62"/>
      <c r="C204" s="63"/>
      <c r="D204" s="63"/>
      <c r="E204" s="63"/>
      <c r="F204" s="63"/>
      <c r="G204" s="63"/>
      <c r="H204" s="64"/>
    </row>
    <row r="205" spans="2:8" ht="20.100000000000001" customHeight="1" thickBot="1" x14ac:dyDescent="0.25">
      <c r="B205" s="65" t="s">
        <v>172</v>
      </c>
      <c r="C205" s="66">
        <f>SUM(C188,C197,C202)</f>
        <v>41816634214</v>
      </c>
      <c r="D205" s="66">
        <f t="shared" ref="D205" si="85">SUM(D188,D197,D202)</f>
        <v>0</v>
      </c>
      <c r="E205" s="66">
        <f>SUM(E188,E197,E202)</f>
        <v>41816634214</v>
      </c>
      <c r="F205" s="66">
        <f t="shared" ref="F205:G205" si="86">SUM(F188,F197,F202)</f>
        <v>24057193947.339996</v>
      </c>
      <c r="G205" s="67">
        <f t="shared" si="86"/>
        <v>24057193947.339996</v>
      </c>
      <c r="H205" s="71">
        <f>SUM(H188,H197,H202)</f>
        <v>-17759440266.660004</v>
      </c>
    </row>
    <row r="206" spans="2:8" ht="20.100000000000001" customHeight="1" thickBot="1" x14ac:dyDescent="0.25">
      <c r="B206" s="68"/>
      <c r="C206" s="68"/>
      <c r="D206" s="68"/>
      <c r="E206" s="68"/>
      <c r="F206" s="73" t="s">
        <v>173</v>
      </c>
      <c r="G206" s="74"/>
      <c r="H206" s="72"/>
    </row>
    <row r="207" spans="2:8" ht="23.25" customHeight="1" x14ac:dyDescent="0.2">
      <c r="B207" s="69" t="s">
        <v>181</v>
      </c>
      <c r="C207" s="69"/>
    </row>
  </sheetData>
  <mergeCells count="14">
    <mergeCell ref="H205:H206"/>
    <mergeCell ref="F206:G206"/>
    <mergeCell ref="B1:H1"/>
    <mergeCell ref="B2:H2"/>
    <mergeCell ref="B3:H3"/>
    <mergeCell ref="B4:H4"/>
    <mergeCell ref="B5:B6"/>
    <mergeCell ref="C5:G5"/>
    <mergeCell ref="H5:H6"/>
    <mergeCell ref="H183:H184"/>
    <mergeCell ref="F184:G184"/>
    <mergeCell ref="B185:B186"/>
    <mergeCell ref="C185:G185"/>
    <mergeCell ref="H185:H186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4" orientation="portrait" r:id="rId1"/>
  <headerFooter>
    <oddFooter>&amp;C&amp;P de &amp;N</oddFooter>
  </headerFooter>
  <rowBreaks count="1" manualBreakCount="1"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M-JUN</vt:lpstr>
      <vt:lpstr>'M-JUN'!Área_de_impresión</vt:lpstr>
      <vt:lpstr>'M-JUN'!Títulos_a_imprimir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2023-07-07T20:09:18Z</cp:lastPrinted>
  <dcterms:created xsi:type="dcterms:W3CDTF">2023-07-07T20:03:40Z</dcterms:created>
  <dcterms:modified xsi:type="dcterms:W3CDTF">2023-07-26T17:01:05Z</dcterms:modified>
</cp:coreProperties>
</file>