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3T EAI" sheetId="1" r:id="rId1"/>
  </sheets>
  <definedNames>
    <definedName name="_xlnm._FilterDatabase" localSheetId="0" hidden="1">'3T EAI'!#REF!</definedName>
    <definedName name="AllottedFunds" localSheetId="0">#REF!</definedName>
    <definedName name="AllottedFunds">#REF!</definedName>
    <definedName name="_xlnm.Print_Area" localSheetId="0">'3T EAI'!$B$1:$H$185</definedName>
    <definedName name="as" localSheetId="0">#REF!</definedName>
    <definedName name="as">#REF!</definedName>
    <definedName name="das" localSheetId="0">#REF!</definedName>
    <definedName name="das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S" localSheetId="0">INDEX(#REF!,ROWS(#REF!),1)</definedName>
    <definedName name="S">INDEX(#REF!,ROWS(#REF!),1)</definedName>
    <definedName name="_xlnm.Print_Titles" localSheetId="0">'3T EAI'!#REF!</definedName>
  </definedNames>
  <calcPr calcId="145621"/>
</workbook>
</file>

<file path=xl/calcChain.xml><?xml version="1.0" encoding="utf-8"?>
<calcChain xmlns="http://schemas.openxmlformats.org/spreadsheetml/2006/main">
  <c r="H203" i="1" l="1"/>
  <c r="G203" i="1"/>
  <c r="F203" i="1"/>
  <c r="H201" i="1"/>
  <c r="H200" i="1"/>
  <c r="E198" i="1"/>
  <c r="H183" i="1"/>
  <c r="H182" i="1" s="1"/>
  <c r="H179" i="1" s="1"/>
  <c r="F183" i="1"/>
  <c r="E183" i="1"/>
  <c r="E182" i="1" s="1"/>
  <c r="E179" i="1" s="1"/>
  <c r="E205" i="1" s="1"/>
  <c r="E204" i="1" s="1"/>
  <c r="G182" i="1"/>
  <c r="G179" i="1" s="1"/>
  <c r="G205" i="1" s="1"/>
  <c r="F182" i="1"/>
  <c r="F179" i="1" s="1"/>
  <c r="F205" i="1" s="1"/>
  <c r="F204" i="1" s="1"/>
  <c r="D182" i="1"/>
  <c r="C182" i="1"/>
  <c r="C179" i="1" s="1"/>
  <c r="C205" i="1" s="1"/>
  <c r="C204" i="1" s="1"/>
  <c r="D179" i="1"/>
  <c r="D205" i="1" s="1"/>
  <c r="D204" i="1" s="1"/>
  <c r="H170" i="1"/>
  <c r="G170" i="1"/>
  <c r="G198" i="1" s="1"/>
  <c r="H198" i="1" s="1"/>
  <c r="F170" i="1"/>
  <c r="F198" i="1" s="1"/>
  <c r="E170" i="1"/>
  <c r="D170" i="1"/>
  <c r="D198" i="1" s="1"/>
  <c r="C170" i="1"/>
  <c r="C198" i="1" s="1"/>
  <c r="F167" i="1"/>
  <c r="E167" i="1"/>
  <c r="H166" i="1"/>
  <c r="F166" i="1"/>
  <c r="E166" i="1"/>
  <c r="H165" i="1"/>
  <c r="F165" i="1"/>
  <c r="E165" i="1"/>
  <c r="H164" i="1"/>
  <c r="E164" i="1"/>
  <c r="F163" i="1"/>
  <c r="H163" i="1"/>
  <c r="H162" i="1"/>
  <c r="F162" i="1"/>
  <c r="E162" i="1"/>
  <c r="H161" i="1"/>
  <c r="F161" i="1"/>
  <c r="E161" i="1"/>
  <c r="H160" i="1"/>
  <c r="E160" i="1"/>
  <c r="F159" i="1"/>
  <c r="E159" i="1"/>
  <c r="H158" i="1"/>
  <c r="F158" i="1"/>
  <c r="E158" i="1"/>
  <c r="H157" i="1"/>
  <c r="F157" i="1"/>
  <c r="E157" i="1"/>
  <c r="H156" i="1"/>
  <c r="E156" i="1"/>
  <c r="F155" i="1"/>
  <c r="H155" i="1"/>
  <c r="H154" i="1"/>
  <c r="F154" i="1"/>
  <c r="E154" i="1"/>
  <c r="H153" i="1"/>
  <c r="H152" i="1" s="1"/>
  <c r="F153" i="1"/>
  <c r="F152" i="1" s="1"/>
  <c r="E153" i="1"/>
  <c r="E152" i="1" s="1"/>
  <c r="G152" i="1"/>
  <c r="D152" i="1"/>
  <c r="C152" i="1"/>
  <c r="H151" i="1"/>
  <c r="F151" i="1"/>
  <c r="E151" i="1"/>
  <c r="H150" i="1"/>
  <c r="F150" i="1"/>
  <c r="E150" i="1"/>
  <c r="G149" i="1"/>
  <c r="D149" i="1"/>
  <c r="C149" i="1"/>
  <c r="H148" i="1"/>
  <c r="F148" i="1"/>
  <c r="E148" i="1"/>
  <c r="H147" i="1"/>
  <c r="E147" i="1"/>
  <c r="H146" i="1"/>
  <c r="E146" i="1"/>
  <c r="F145" i="1"/>
  <c r="C144" i="1"/>
  <c r="D144" i="1"/>
  <c r="H143" i="1"/>
  <c r="E143" i="1"/>
  <c r="F142" i="1"/>
  <c r="E142" i="1"/>
  <c r="H141" i="1"/>
  <c r="F141" i="1"/>
  <c r="E141" i="1"/>
  <c r="H140" i="1"/>
  <c r="F140" i="1"/>
  <c r="E140" i="1"/>
  <c r="H139" i="1"/>
  <c r="F139" i="1"/>
  <c r="E139" i="1"/>
  <c r="H138" i="1"/>
  <c r="F138" i="1"/>
  <c r="E138" i="1"/>
  <c r="H137" i="1"/>
  <c r="F137" i="1"/>
  <c r="E137" i="1"/>
  <c r="H136" i="1"/>
  <c r="E136" i="1"/>
  <c r="H135" i="1"/>
  <c r="E135" i="1"/>
  <c r="F134" i="1"/>
  <c r="E134" i="1"/>
  <c r="H133" i="1"/>
  <c r="F133" i="1"/>
  <c r="E133" i="1"/>
  <c r="H132" i="1"/>
  <c r="F132" i="1"/>
  <c r="E132" i="1"/>
  <c r="H131" i="1"/>
  <c r="F131" i="1"/>
  <c r="E131" i="1"/>
  <c r="F130" i="1"/>
  <c r="E130" i="1"/>
  <c r="H130" i="1"/>
  <c r="H129" i="1"/>
  <c r="F129" i="1"/>
  <c r="E129" i="1"/>
  <c r="H128" i="1"/>
  <c r="E128" i="1"/>
  <c r="H127" i="1"/>
  <c r="C126" i="1"/>
  <c r="D126" i="1"/>
  <c r="D125" i="1" s="1"/>
  <c r="F124" i="1"/>
  <c r="E124" i="1"/>
  <c r="H124" i="1"/>
  <c r="H123" i="1"/>
  <c r="F123" i="1"/>
  <c r="E123" i="1"/>
  <c r="H122" i="1"/>
  <c r="F122" i="1"/>
  <c r="E122" i="1"/>
  <c r="D120" i="1"/>
  <c r="H119" i="1"/>
  <c r="F119" i="1"/>
  <c r="E119" i="1"/>
  <c r="E118" i="1"/>
  <c r="H117" i="1"/>
  <c r="F117" i="1"/>
  <c r="E117" i="1"/>
  <c r="H116" i="1"/>
  <c r="F116" i="1"/>
  <c r="E116" i="1"/>
  <c r="E115" i="1" s="1"/>
  <c r="D115" i="1"/>
  <c r="C115" i="1"/>
  <c r="F114" i="1"/>
  <c r="E114" i="1"/>
  <c r="H114" i="1"/>
  <c r="H113" i="1"/>
  <c r="F113" i="1"/>
  <c r="E113" i="1"/>
  <c r="H112" i="1"/>
  <c r="H111" i="1" s="1"/>
  <c r="F112" i="1"/>
  <c r="F111" i="1" s="1"/>
  <c r="E112" i="1"/>
  <c r="G111" i="1"/>
  <c r="D111" i="1"/>
  <c r="C111" i="1"/>
  <c r="F110" i="1"/>
  <c r="H109" i="1"/>
  <c r="F109" i="1"/>
  <c r="E109" i="1"/>
  <c r="H108" i="1"/>
  <c r="H107" i="1" s="1"/>
  <c r="E108" i="1"/>
  <c r="D107" i="1"/>
  <c r="C107" i="1"/>
  <c r="F105" i="1"/>
  <c r="E105" i="1"/>
  <c r="F104" i="1"/>
  <c r="E104" i="1"/>
  <c r="H103" i="1"/>
  <c r="F103" i="1"/>
  <c r="E103" i="1"/>
  <c r="H102" i="1"/>
  <c r="F102" i="1"/>
  <c r="E102" i="1"/>
  <c r="H101" i="1"/>
  <c r="F101" i="1"/>
  <c r="E101" i="1"/>
  <c r="F100" i="1"/>
  <c r="C97" i="1"/>
  <c r="H99" i="1"/>
  <c r="F99" i="1"/>
  <c r="E99" i="1"/>
  <c r="H98" i="1"/>
  <c r="E98" i="1"/>
  <c r="G97" i="1"/>
  <c r="D97" i="1"/>
  <c r="H85" i="1"/>
  <c r="G85" i="1"/>
  <c r="G202" i="1" s="1"/>
  <c r="F85" i="1"/>
  <c r="F202" i="1" s="1"/>
  <c r="F199" i="1" s="1"/>
  <c r="E85" i="1"/>
  <c r="E202" i="1" s="1"/>
  <c r="E199" i="1" s="1"/>
  <c r="D85" i="1"/>
  <c r="D202" i="1" s="1"/>
  <c r="D199" i="1" s="1"/>
  <c r="C85" i="1"/>
  <c r="C202" i="1" s="1"/>
  <c r="C199" i="1" s="1"/>
  <c r="H81" i="1"/>
  <c r="F81" i="1"/>
  <c r="E81" i="1"/>
  <c r="H80" i="1"/>
  <c r="H79" i="1" s="1"/>
  <c r="F80" i="1"/>
  <c r="F79" i="1" s="1"/>
  <c r="E80" i="1"/>
  <c r="E79" i="1" s="1"/>
  <c r="G79" i="1"/>
  <c r="D79" i="1"/>
  <c r="C79" i="1"/>
  <c r="H78" i="1"/>
  <c r="F78" i="1"/>
  <c r="E78" i="1"/>
  <c r="H77" i="1"/>
  <c r="F77" i="1"/>
  <c r="E77" i="1"/>
  <c r="D75" i="1"/>
  <c r="H70" i="1"/>
  <c r="F70" i="1"/>
  <c r="E70" i="1"/>
  <c r="H69" i="1"/>
  <c r="H68" i="1" s="1"/>
  <c r="F69" i="1"/>
  <c r="E69" i="1"/>
  <c r="G68" i="1"/>
  <c r="G67" i="1" s="1"/>
  <c r="G195" i="1" s="1"/>
  <c r="H195" i="1" s="1"/>
  <c r="F68" i="1"/>
  <c r="F67" i="1" s="1"/>
  <c r="F195" i="1" s="1"/>
  <c r="D68" i="1"/>
  <c r="C68" i="1"/>
  <c r="C67" i="1" s="1"/>
  <c r="C195" i="1" s="1"/>
  <c r="H67" i="1"/>
  <c r="D67" i="1"/>
  <c r="D195" i="1" s="1"/>
  <c r="H64" i="1"/>
  <c r="F64" i="1"/>
  <c r="E64" i="1"/>
  <c r="E63" i="1"/>
  <c r="F62" i="1"/>
  <c r="C61" i="1"/>
  <c r="D61" i="1"/>
  <c r="H59" i="1"/>
  <c r="F59" i="1"/>
  <c r="E59" i="1"/>
  <c r="F58" i="1"/>
  <c r="E58" i="1"/>
  <c r="H57" i="1"/>
  <c r="F57" i="1"/>
  <c r="E57" i="1"/>
  <c r="H56" i="1"/>
  <c r="E56" i="1"/>
  <c r="F55" i="1"/>
  <c r="E55" i="1"/>
  <c r="H54" i="1"/>
  <c r="F54" i="1"/>
  <c r="E54" i="1"/>
  <c r="H53" i="1"/>
  <c r="F53" i="1"/>
  <c r="E53" i="1"/>
  <c r="H52" i="1"/>
  <c r="F52" i="1"/>
  <c r="E52" i="1"/>
  <c r="F51" i="1"/>
  <c r="E51" i="1"/>
  <c r="H50" i="1"/>
  <c r="F50" i="1"/>
  <c r="E50" i="1"/>
  <c r="H49" i="1"/>
  <c r="F49" i="1"/>
  <c r="E49" i="1"/>
  <c r="H48" i="1"/>
  <c r="F48" i="1"/>
  <c r="E48" i="1"/>
  <c r="F47" i="1"/>
  <c r="E47" i="1"/>
  <c r="F46" i="1"/>
  <c r="H46" i="1"/>
  <c r="H45" i="1"/>
  <c r="F45" i="1"/>
  <c r="E45" i="1"/>
  <c r="D44" i="1"/>
  <c r="D41" i="1"/>
  <c r="D194" i="1" s="1"/>
  <c r="H37" i="1"/>
  <c r="G37" i="1"/>
  <c r="G193" i="1" s="1"/>
  <c r="H193" i="1" s="1"/>
  <c r="F37" i="1"/>
  <c r="F193" i="1" s="1"/>
  <c r="E37" i="1"/>
  <c r="E193" i="1" s="1"/>
  <c r="D37" i="1"/>
  <c r="D193" i="1" s="1"/>
  <c r="C37" i="1"/>
  <c r="C193" i="1" s="1"/>
  <c r="H30" i="1"/>
  <c r="G30" i="1"/>
  <c r="G192" i="1" s="1"/>
  <c r="H192" i="1" s="1"/>
  <c r="F30" i="1"/>
  <c r="F192" i="1" s="1"/>
  <c r="E30" i="1"/>
  <c r="E192" i="1" s="1"/>
  <c r="D30" i="1"/>
  <c r="D192" i="1" s="1"/>
  <c r="C30" i="1"/>
  <c r="C192" i="1" s="1"/>
  <c r="H26" i="1"/>
  <c r="E26" i="1"/>
  <c r="E25" i="1"/>
  <c r="F24" i="1"/>
  <c r="C23" i="1"/>
  <c r="D23" i="1"/>
  <c r="H22" i="1"/>
  <c r="H21" i="1" s="1"/>
  <c r="D21" i="1"/>
  <c r="H20" i="1"/>
  <c r="H19" i="1" s="1"/>
  <c r="E20" i="1"/>
  <c r="E19" i="1" s="1"/>
  <c r="D19" i="1"/>
  <c r="C19" i="1"/>
  <c r="H17" i="1"/>
  <c r="F17" i="1"/>
  <c r="E17" i="1"/>
  <c r="H16" i="1"/>
  <c r="H15" i="1" s="1"/>
  <c r="F16" i="1"/>
  <c r="F15" i="1" s="1"/>
  <c r="E16" i="1"/>
  <c r="G15" i="1"/>
  <c r="D15" i="1"/>
  <c r="C15" i="1"/>
  <c r="H14" i="1"/>
  <c r="H13" i="1" s="1"/>
  <c r="F14" i="1"/>
  <c r="E14" i="1"/>
  <c r="E13" i="1" s="1"/>
  <c r="G13" i="1"/>
  <c r="F13" i="1"/>
  <c r="D13" i="1"/>
  <c r="C13" i="1"/>
  <c r="F12" i="1"/>
  <c r="E12" i="1"/>
  <c r="H11" i="1"/>
  <c r="F11" i="1"/>
  <c r="E11" i="1"/>
  <c r="F10" i="1"/>
  <c r="E10" i="1"/>
  <c r="D8" i="1"/>
  <c r="D7" i="1" s="1"/>
  <c r="F44" i="1" l="1"/>
  <c r="F41" i="1" s="1"/>
  <c r="F194" i="1" s="1"/>
  <c r="D191" i="1"/>
  <c r="E22" i="1"/>
  <c r="E21" i="1" s="1"/>
  <c r="C21" i="1"/>
  <c r="C44" i="1"/>
  <c r="C41" i="1" s="1"/>
  <c r="C194" i="1" s="1"/>
  <c r="H10" i="1"/>
  <c r="E46" i="1"/>
  <c r="H58" i="1"/>
  <c r="C8" i="1"/>
  <c r="C7" i="1" s="1"/>
  <c r="H12" i="1"/>
  <c r="H24" i="1"/>
  <c r="F76" i="1"/>
  <c r="F75" i="1" s="1"/>
  <c r="F74" i="1" s="1"/>
  <c r="F196" i="1" s="1"/>
  <c r="G75" i="1"/>
  <c r="G74" i="1" s="1"/>
  <c r="G196" i="1" s="1"/>
  <c r="H196" i="1" s="1"/>
  <c r="H202" i="1"/>
  <c r="H199" i="1" s="1"/>
  <c r="G199" i="1"/>
  <c r="E100" i="1"/>
  <c r="E97" i="1" s="1"/>
  <c r="C106" i="1"/>
  <c r="C96" i="1" s="1"/>
  <c r="C197" i="1" s="1"/>
  <c r="C120" i="1"/>
  <c r="E121" i="1"/>
  <c r="E120" i="1" s="1"/>
  <c r="C125" i="1"/>
  <c r="E9" i="1"/>
  <c r="E8" i="1" s="1"/>
  <c r="E7" i="1" s="1"/>
  <c r="F20" i="1"/>
  <c r="F19" i="1" s="1"/>
  <c r="G44" i="1"/>
  <c r="G41" i="1" s="1"/>
  <c r="G194" i="1" s="1"/>
  <c r="E68" i="1"/>
  <c r="E67" i="1" s="1"/>
  <c r="E195" i="1" s="1"/>
  <c r="H76" i="1"/>
  <c r="H75" i="1" s="1"/>
  <c r="H74" i="1" s="1"/>
  <c r="F98" i="1"/>
  <c r="F97" i="1" s="1"/>
  <c r="D106" i="1"/>
  <c r="D96" i="1" s="1"/>
  <c r="H121" i="1"/>
  <c r="H120" i="1" s="1"/>
  <c r="F121" i="1"/>
  <c r="F120" i="1" s="1"/>
  <c r="G120" i="1"/>
  <c r="G107" i="1"/>
  <c r="G106" i="1" s="1"/>
  <c r="G96" i="1" s="1"/>
  <c r="G197" i="1" s="1"/>
  <c r="H197" i="1" s="1"/>
  <c r="E111" i="1"/>
  <c r="H118" i="1"/>
  <c r="G115" i="1"/>
  <c r="F118" i="1"/>
  <c r="F115" i="1" s="1"/>
  <c r="G8" i="1"/>
  <c r="G7" i="1" s="1"/>
  <c r="F9" i="1"/>
  <c r="F8" i="1" s="1"/>
  <c r="F25" i="1"/>
  <c r="G23" i="1"/>
  <c r="H62" i="1"/>
  <c r="H9" i="1"/>
  <c r="H25" i="1"/>
  <c r="E44" i="1"/>
  <c r="E41" i="1" s="1"/>
  <c r="E194" i="1" s="1"/>
  <c r="H100" i="1"/>
  <c r="H97" i="1" s="1"/>
  <c r="G61" i="1"/>
  <c r="F63" i="1"/>
  <c r="F61" i="1" s="1"/>
  <c r="H104" i="1"/>
  <c r="H55" i="1"/>
  <c r="H51" i="1"/>
  <c r="D74" i="1"/>
  <c r="D196" i="1" s="1"/>
  <c r="E107" i="1"/>
  <c r="H115" i="1"/>
  <c r="E15" i="1"/>
  <c r="E24" i="1"/>
  <c r="E23" i="1" s="1"/>
  <c r="F26" i="1"/>
  <c r="H47" i="1"/>
  <c r="H44" i="1" s="1"/>
  <c r="F56" i="1"/>
  <c r="H63" i="1"/>
  <c r="H105" i="1"/>
  <c r="F108" i="1"/>
  <c r="F107" i="1" s="1"/>
  <c r="H110" i="1"/>
  <c r="H106" i="1" s="1"/>
  <c r="H149" i="1"/>
  <c r="G204" i="1"/>
  <c r="H205" i="1"/>
  <c r="H204" i="1" s="1"/>
  <c r="G19" i="1"/>
  <c r="G21" i="1"/>
  <c r="F22" i="1"/>
  <c r="F21" i="1" s="1"/>
  <c r="E62" i="1"/>
  <c r="E61" i="1" s="1"/>
  <c r="C75" i="1"/>
  <c r="C74" i="1" s="1"/>
  <c r="C196" i="1" s="1"/>
  <c r="E76" i="1"/>
  <c r="E75" i="1" s="1"/>
  <c r="E74" i="1" s="1"/>
  <c r="E196" i="1" s="1"/>
  <c r="G126" i="1"/>
  <c r="G125" i="1" s="1"/>
  <c r="F156" i="1"/>
  <c r="F164" i="1"/>
  <c r="F128" i="1"/>
  <c r="H134" i="1"/>
  <c r="H126" i="1" s="1"/>
  <c r="H125" i="1" s="1"/>
  <c r="F136" i="1"/>
  <c r="H142" i="1"/>
  <c r="H145" i="1"/>
  <c r="H144" i="1" s="1"/>
  <c r="F147" i="1"/>
  <c r="H159" i="1"/>
  <c r="H167" i="1"/>
  <c r="E155" i="1"/>
  <c r="E149" i="1" s="1"/>
  <c r="E163" i="1"/>
  <c r="E127" i="1"/>
  <c r="E126" i="1" s="1"/>
  <c r="G144" i="1"/>
  <c r="F127" i="1"/>
  <c r="F135" i="1"/>
  <c r="F143" i="1"/>
  <c r="F146" i="1"/>
  <c r="F160" i="1"/>
  <c r="F149" i="1" s="1"/>
  <c r="E145" i="1"/>
  <c r="E144" i="1" s="1"/>
  <c r="D197" i="1" l="1"/>
  <c r="D190" i="1" s="1"/>
  <c r="D207" i="1" s="1"/>
  <c r="D185" i="1"/>
  <c r="H41" i="1"/>
  <c r="H96" i="1"/>
  <c r="E191" i="1"/>
  <c r="F126" i="1"/>
  <c r="E125" i="1"/>
  <c r="H8" i="1"/>
  <c r="H7" i="1" s="1"/>
  <c r="H23" i="1"/>
  <c r="H61" i="1"/>
  <c r="F106" i="1"/>
  <c r="C191" i="1"/>
  <c r="C190" i="1" s="1"/>
  <c r="C207" i="1" s="1"/>
  <c r="C185" i="1"/>
  <c r="F144" i="1"/>
  <c r="F23" i="1"/>
  <c r="F7" i="1" s="1"/>
  <c r="H194" i="1"/>
  <c r="G185" i="1"/>
  <c r="G191" i="1"/>
  <c r="E106" i="1"/>
  <c r="E96" i="1" s="1"/>
  <c r="F191" i="1" l="1"/>
  <c r="E197" i="1"/>
  <c r="E185" i="1"/>
  <c r="H185" i="1"/>
  <c r="F125" i="1"/>
  <c r="F96" i="1" s="1"/>
  <c r="F197" i="1" s="1"/>
  <c r="G190" i="1"/>
  <c r="G207" i="1" s="1"/>
  <c r="H191" i="1"/>
  <c r="H190" i="1" s="1"/>
  <c r="H207" i="1" s="1"/>
  <c r="E190" i="1"/>
  <c r="E207" i="1" s="1"/>
  <c r="F190" i="1" l="1"/>
  <c r="F207" i="1" s="1"/>
  <c r="F185" i="1"/>
</calcChain>
</file>

<file path=xl/sharedStrings.xml><?xml version="1.0" encoding="utf-8"?>
<sst xmlns="http://schemas.openxmlformats.org/spreadsheetml/2006/main" count="209" uniqueCount="184">
  <si>
    <t>GOBIERNO DEL ESTADO LIBRE Y SOBERANO DE QUINTANA ROO</t>
  </si>
  <si>
    <t>ESTADO ANALÍTICO DE INGRESOS</t>
  </si>
  <si>
    <t>Del 1 de enero al 30 de septiembre de 2020</t>
  </si>
  <si>
    <t>(en pesos)</t>
  </si>
  <si>
    <t>Rubro de Ingresos</t>
  </si>
  <si>
    <t>Ingresos</t>
  </si>
  <si>
    <t>Diferencia</t>
  </si>
  <si>
    <t>Estimado*</t>
  </si>
  <si>
    <t>Ampliaciones y
(Reducciones)</t>
  </si>
  <si>
    <t>Modificado</t>
  </si>
  <si>
    <t>Devengado</t>
  </si>
  <si>
    <t>Recaudado</t>
  </si>
  <si>
    <t>Impuestos</t>
  </si>
  <si>
    <t>Impuestos sobre los ingresos</t>
  </si>
  <si>
    <t>Al libre ejercicio de profesiones y actividades lucrativas</t>
  </si>
  <si>
    <t>Cedular por la enajenación de bienes inmuebles</t>
  </si>
  <si>
    <t>A las erogaciones en juegos y concursos</t>
  </si>
  <si>
    <t>A casas de empeño</t>
  </si>
  <si>
    <t>Impuestos sobre el patrimonio</t>
  </si>
  <si>
    <t>Sobre uso o tenencia vehicular</t>
  </si>
  <si>
    <t>Impuestos sobre la producción, el consumo y las transacciones</t>
  </si>
  <si>
    <t>Sobre adquisición de vehículos de motor usados entre particulares</t>
  </si>
  <si>
    <t>Al hospedaje</t>
  </si>
  <si>
    <t>Impuestos al comercio exterior</t>
  </si>
  <si>
    <t>Impuestos sobre nóminas y asimilables</t>
  </si>
  <si>
    <t>Sobre nóminas</t>
  </si>
  <si>
    <t>Impuestos ecológicos</t>
  </si>
  <si>
    <t>Sobre la extracción de materiales del suelo y subsuelo</t>
  </si>
  <si>
    <t>Accesorios de impuestos</t>
  </si>
  <si>
    <t>Recargos</t>
  </si>
  <si>
    <t>Multas</t>
  </si>
  <si>
    <t>Gastos de ejecución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</si>
  <si>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</si>
  <si>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</si>
  <si>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</si>
  <si>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</si>
  <si>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</si>
  <si>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</si>
  <si>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</si>
  <si>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</si>
  <si>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</si>
  <si>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</si>
  <si>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</si>
  <si>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</si>
  <si>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</si>
  <si>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</si>
  <si>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</si>
  <si>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Secretaría de Gobierno</t>
  </si>
  <si>
    <t>Secretaría de Desarrollo Social</t>
  </si>
  <si>
    <t>Secretaría de Finanzas y Planeación</t>
  </si>
  <si>
    <t>Secretaría de Desarrollo Territorial Urbano Sustentable</t>
  </si>
  <si>
    <t>Secretaría de Obras Públicas</t>
  </si>
  <si>
    <t>Secretaría de Ecología y Medio Ambiente</t>
  </si>
  <si>
    <t>Secretaría de Desarrollo Económico</t>
  </si>
  <si>
    <t>Secretaría de Trabajo y Previsión Social</t>
  </si>
  <si>
    <t>Secretaría de Desarrollo Agropecuario, Rural y Pesca</t>
  </si>
  <si>
    <t>Secretaría de Educación</t>
  </si>
  <si>
    <t>Secretaría de Salud</t>
  </si>
  <si>
    <t>Secretaría de Turismo</t>
  </si>
  <si>
    <t>Secretaría de la Contraloría</t>
  </si>
  <si>
    <t>Oficialía Mayor</t>
  </si>
  <si>
    <t>Secretaría de Seguridad Pública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</si>
  <si>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</si>
  <si>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</si>
  <si>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</si>
  <si>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</si>
  <si>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diversos</t>
  </si>
  <si>
    <t>Rendimientos financieros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</si>
  <si>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</si>
  <si>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</si>
  <si>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</si>
  <si>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Donaciones de particulares</t>
  </si>
  <si>
    <t>Aprovechamientos diversos</t>
  </si>
  <si>
    <t>Aprovechamientos patrimoniales</t>
  </si>
  <si>
    <t>Explotación de bienes muebles e inmuebles</t>
  </si>
  <si>
    <t>Venta de bienes muebles e inmuebles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</si>
  <si>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</si>
  <si>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</si>
  <si>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</si>
  <si>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</si>
  <si>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</si>
  <si>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</si>
  <si>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</si>
  <si>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</si>
  <si>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</si>
  <si>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</si>
  <si>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</si>
  <si>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</si>
  <si>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</si>
  <si>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</si>
  <si>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</si>
  <si>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</si>
  <si>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Fondo de Fiscalización y Recaudación</t>
  </si>
  <si>
    <t>Impuesto Especial sobre Producción y Servicios</t>
  </si>
  <si>
    <t>Fondo de Compensación del ISAN</t>
  </si>
  <si>
    <t>Fondo de Compensación de REPECOS e Intermedios</t>
  </si>
  <si>
    <t>Participaciones de Gasolina y Diesel</t>
  </si>
  <si>
    <t>Fondo de Impuesto Sobre la Renta</t>
  </si>
  <si>
    <t>Aportaciones</t>
  </si>
  <si>
    <t>Fondo de Aportaciones para la Nómina Educativa y Gasto Operativo</t>
  </si>
  <si>
    <t>Servicios personales</t>
  </si>
  <si>
    <t>Gasto de operación</t>
  </si>
  <si>
    <t>Fondo de Aportaciones para los Servicios de Salud</t>
  </si>
  <si>
    <t>Fondo de Aportaciones para la Infraestructura Social</t>
  </si>
  <si>
    <t>Estatal</t>
  </si>
  <si>
    <t>Municipal</t>
  </si>
  <si>
    <t>Fondo de Aportaciones para el Fortalecimiento de los Municipios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</si>
  <si>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</si>
  <si>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</si>
  <si>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</si>
  <si>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</si>
  <si>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</si>
  <si>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</si>
  <si>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Educación tecnológica</t>
  </si>
  <si>
    <t>Educación de adultos</t>
  </si>
  <si>
    <t>Fondo de Aportaciones para la Seguridad Pública</t>
  </si>
  <si>
    <t>Fondo de Aportaciones para el Fortalecimiento de las Entidades Federativas</t>
  </si>
  <si>
    <t>Convenios</t>
  </si>
  <si>
    <t>Aportaciones especiales federales</t>
  </si>
  <si>
    <t>Ramo 04 Gobernación</t>
  </si>
  <si>
    <t>Ramo 06 Hacienda y Crédito Público</t>
  </si>
  <si>
    <t>Ramo 08 Agricultura y Desarrollo Rural</t>
  </si>
  <si>
    <t>Ramo 09 Comunicaciones y Transportes</t>
  </si>
  <si>
    <t>Ramo 10 Economía</t>
  </si>
  <si>
    <t>Ramo 11 Educación Pública</t>
  </si>
  <si>
    <t>Ramo 12 Salud</t>
  </si>
  <si>
    <t>Ramo 15 Desarrollo Agrario, Territorial y Urbano</t>
  </si>
  <si>
    <t>Ramo 16 Medio Ambiente y Recursos Naturales</t>
  </si>
  <si>
    <t>Ramo 18 Energia</t>
  </si>
  <si>
    <t>Ramo 20 Bienestar</t>
  </si>
  <si>
    <t>Ramo 21 Turismo</t>
  </si>
  <si>
    <t>Ramo 23 Provisiones Salariales y Económicas</t>
  </si>
  <si>
    <t>Ramo 36 Seguridad Pública</t>
  </si>
  <si>
    <t>Ramo 38 Consejo Nacional de Ciencia y Tecnología</t>
  </si>
  <si>
    <t>Ramo 47 Entidades no sectorizadas</t>
  </si>
  <si>
    <t>Ramo 48 Cultura</t>
  </si>
  <si>
    <t>Ingresos para universidades del estado</t>
  </si>
  <si>
    <t>Universidad de Quintana Roo</t>
  </si>
  <si>
    <t>Universidad del Caribe</t>
  </si>
  <si>
    <t>Universidad Intercultural Maya de Quintana Roo</t>
  </si>
  <si>
    <t>Fondo de Estabilización de los Ingresos de las Entidades Federativas</t>
  </si>
  <si>
    <t>Incentivos derivados de la colaboración fiscal</t>
  </si>
  <si>
    <t>Impuesto Sobre Tenencia o Uso de Vehículos</t>
  </si>
  <si>
    <t>Impuesto Sobre Automóviles Nuevos</t>
  </si>
  <si>
    <t>Impuesto Sobre la Renta</t>
  </si>
  <si>
    <t>Fiscalización</t>
  </si>
  <si>
    <t>Enajenación de Bienes</t>
  </si>
  <si>
    <t>Impuesto al Valor Agregado</t>
  </si>
  <si>
    <t>Derechos de la Zona Federal Marítimo Terrestre</t>
  </si>
  <si>
    <t>Derechos por Inspección y Vigilancia 5% al Millar</t>
  </si>
  <si>
    <t>Multas Administrativas Federales No Fiscales</t>
  </si>
  <si>
    <t>Multas Federales Fiscales</t>
  </si>
  <si>
    <t>Honorarios por Requerimientos</t>
  </si>
  <si>
    <t>Incentivos de Vigilancia de Obligaciones</t>
  </si>
  <si>
    <t>Incentivos de Fiscalización Concurrente</t>
  </si>
  <si>
    <t>Incentivos de Cobro de Créditos Fiscales</t>
  </si>
  <si>
    <t>Incentivos de Régimen de Incorporación Fiscal</t>
  </si>
  <si>
    <t>Incentivos por el Uso de Medios Electrónicos de Pago</t>
  </si>
  <si>
    <t>Impuesto Empresarial Tasa Única</t>
  </si>
  <si>
    <t>Incentivos de ISR de Bienes Inmuebles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</si>
  <si>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</si>
  <si>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</si>
  <si>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</si>
  <si>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</si>
  <si>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</si>
  <si>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</si>
  <si>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</si>
  <si>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</si>
  <si>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</si>
  <si>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</si>
  <si>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</si>
  <si>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</si>
  <si>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</si>
  <si>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Financiamientos</t>
  </si>
  <si>
    <t>Total</t>
  </si>
  <si>
    <t>Ingresos excedentes</t>
  </si>
  <si>
    <t>Estado Analítico de Ingresos por Fuente de Financiamiento</t>
  </si>
  <si>
    <t>Estimado</t>
  </si>
  <si>
    <t>Ampliaciones y (Reducciones)</t>
  </si>
  <si>
    <t>Ingresos del Poder Ejecutivo Federal o Estatal y de los Municipios</t>
  </si>
  <si>
    <t>Cuotas y Aportaciones de Seguridad Social</t>
  </si>
  <si>
    <t>Contribuciones de Mejoras</t>
  </si>
  <si>
    <t>Ingresos de los Entes Públicos de los Poderes Legislativo y Judicial, de los Órganos Autónomos y del Sector Paraestatal o Paramunicipal, así como de las Empresas Productivas del Estado</t>
  </si>
  <si>
    <t>Nota: Las cifras pueden presentar diferencias por redondeo. * Estimado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</si>
</sst>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name val="Futura T OT"/>
      <family val="3"/>
    </font>
    <font>
      <sz val="10"/>
      <color theme="1"/>
      <name val="Arial Narrow"/>
      <family val="2"/>
    </font>
    <font>
      <sz val="14"/>
      <name val="Futura T OT"/>
      <family val="3"/>
    </font>
    <font>
      <sz val="48"/>
      <color theme="2"/>
      <name val="Cambria"/>
      <family val="2"/>
      <scheme val="major"/>
    </font>
    <font>
      <sz val="14"/>
      <name val="Arial Narrow"/>
      <family val="2"/>
    </font>
    <font>
      <sz val="11"/>
      <name val="Arial Narrow"/>
      <family val="2"/>
    </font>
    <font>
      <b/>
      <sz val="10"/>
      <color theme="1"/>
      <name val="Arial Narrow"/>
      <family val="2"/>
    </font>
    <font>
      <sz val="12"/>
      <color theme="4" tint="-0.49998474074526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theme="5"/>
      <name val="Cambria"/>
      <family val="2"/>
      <scheme val="major"/>
    </font>
    <font>
      <sz val="10"/>
      <name val="Arial"/>
      <family val="2"/>
    </font>
    <font>
      <sz val="14"/>
      <color theme="2"/>
      <name val="Cambria"/>
      <family val="2"/>
      <scheme val="major"/>
    </font>
    <font>
      <sz val="12"/>
      <color theme="5"/>
      <name val="Cambria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EB9B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 style="medium">
        <color indexed="64"/>
      </right>
      <top style="hair">
        <color rgb="FF00B0F0"/>
      </top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/>
      <top style="hair">
        <color rgb="FF00B0F0"/>
      </top>
      <bottom/>
      <diagonal/>
    </border>
    <border>
      <left/>
      <right style="medium">
        <color indexed="64"/>
      </right>
      <top style="hair">
        <color rgb="FF00B0F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 style="medium">
        <color indexed="64"/>
      </bottom>
      <diagonal/>
    </border>
    <border>
      <left/>
      <right/>
      <top style="thin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4"/>
      </bottom>
      <diagonal/>
    </border>
  </borders>
  <cellStyleXfs count="9">
    <xf numFmtId="0" fontId="0" fillId="0" borderId="0"/>
    <xf numFmtId="0" fontId="4" fillId="3" borderId="0" applyNumberFormat="0" applyProtection="0">
      <alignment vertical="center"/>
    </xf>
    <xf numFmtId="0" fontId="8" fillId="0" borderId="0">
      <alignment vertical="center"/>
    </xf>
    <xf numFmtId="0" fontId="4" fillId="3" borderId="0" applyNumberFormat="0" applyProtection="0">
      <alignment vertical="center"/>
    </xf>
    <xf numFmtId="0" fontId="14" fillId="0" borderId="0" applyNumberFormat="0" applyFill="0" applyBorder="0" applyProtection="0">
      <alignment vertical="center"/>
    </xf>
    <xf numFmtId="0" fontId="15" fillId="0" borderId="0"/>
    <xf numFmtId="0" fontId="16" fillId="3" borderId="0" applyNumberFormat="0" applyProtection="0">
      <alignment vertical="center"/>
    </xf>
    <xf numFmtId="0" fontId="17" fillId="0" borderId="36" applyNumberFormat="0" applyProtection="0">
      <alignment vertical="center"/>
    </xf>
    <xf numFmtId="0" fontId="17" fillId="0" borderId="36" applyNumberFormat="0" applyProtection="0">
      <alignment vertical="center"/>
    </xf>
  </cellStyleXfs>
  <cellXfs count="103">
    <xf numFmtId="0" fontId="0" fillId="0" borderId="0" xfId="0"/>
    <xf numFmtId="0" fontId="2" fillId="0" borderId="0" xfId="0" applyFont="1"/>
    <xf numFmtId="3" fontId="6" fillId="4" borderId="7" xfId="1" applyNumberFormat="1" applyFont="1" applyFill="1" applyBorder="1" applyAlignment="1">
      <alignment horizontal="center" vertical="center" wrapText="1"/>
    </xf>
    <xf numFmtId="3" fontId="9" fillId="5" borderId="11" xfId="2" applyNumberFormat="1" applyFont="1" applyFill="1" applyBorder="1" applyAlignment="1">
      <alignment vertical="center"/>
    </xf>
    <xf numFmtId="3" fontId="9" fillId="5" borderId="12" xfId="2" applyNumberFormat="1" applyFont="1" applyFill="1" applyBorder="1" applyAlignment="1">
      <alignment vertical="center"/>
    </xf>
    <xf numFmtId="3" fontId="9" fillId="5" borderId="13" xfId="2" applyNumberFormat="1" applyFont="1" applyFill="1" applyBorder="1" applyAlignment="1">
      <alignment vertical="center"/>
    </xf>
    <xf numFmtId="3" fontId="9" fillId="2" borderId="11" xfId="2" applyNumberFormat="1" applyFont="1" applyFill="1" applyBorder="1" applyAlignment="1">
      <alignment horizontal="left" vertical="center"/>
    </xf>
    <xf numFmtId="3" fontId="9" fillId="2" borderId="12" xfId="2" applyNumberFormat="1" applyFont="1" applyFill="1" applyBorder="1" applyAlignment="1">
      <alignment vertical="center"/>
    </xf>
    <xf numFmtId="3" fontId="9" fillId="2" borderId="13" xfId="2" applyNumberFormat="1" applyFont="1" applyFill="1" applyBorder="1" applyAlignment="1">
      <alignment vertical="center"/>
    </xf>
    <xf numFmtId="3" fontId="10" fillId="0" borderId="14" xfId="0" applyNumberFormat="1" applyFont="1" applyBorder="1" applyAlignment="1">
      <alignment horizontal="left" vertical="center" wrapText="1" indent="1"/>
    </xf>
    <xf numFmtId="3" fontId="2" fillId="0" borderId="15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3" fontId="9" fillId="2" borderId="14" xfId="2" applyNumberFormat="1" applyFont="1" applyFill="1" applyBorder="1" applyAlignment="1">
      <alignment horizontal="left" vertical="center" wrapText="1"/>
    </xf>
    <xf numFmtId="3" fontId="9" fillId="2" borderId="15" xfId="2" applyNumberFormat="1" applyFont="1" applyFill="1" applyBorder="1" applyAlignment="1">
      <alignment vertical="center"/>
    </xf>
    <xf numFmtId="3" fontId="9" fillId="2" borderId="16" xfId="2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indent="1"/>
    </xf>
    <xf numFmtId="3" fontId="2" fillId="0" borderId="15" xfId="0" applyNumberFormat="1" applyFont="1" applyBorder="1" applyAlignment="1">
      <alignment horizontal="right" vertical="center" wrapText="1"/>
    </xf>
    <xf numFmtId="3" fontId="10" fillId="0" borderId="14" xfId="0" applyNumberFormat="1" applyFont="1" applyBorder="1" applyAlignment="1">
      <alignment vertical="center" wrapText="1"/>
    </xf>
    <xf numFmtId="3" fontId="10" fillId="0" borderId="15" xfId="0" applyNumberFormat="1" applyFont="1" applyBorder="1" applyAlignment="1">
      <alignment vertical="center"/>
    </xf>
    <xf numFmtId="3" fontId="10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horizontal="right" vertical="center" wrapText="1"/>
    </xf>
    <xf numFmtId="3" fontId="9" fillId="2" borderId="14" xfId="2" applyNumberFormat="1" applyFont="1" applyFill="1" applyBorder="1" applyAlignment="1">
      <alignment vertical="center" wrapText="1"/>
    </xf>
    <xf numFmtId="3" fontId="10" fillId="0" borderId="4" xfId="0" applyNumberFormat="1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3" fontId="9" fillId="2" borderId="17" xfId="2" applyNumberFormat="1" applyFont="1" applyFill="1" applyBorder="1" applyAlignment="1">
      <alignment horizontal="left" vertical="center" wrapText="1"/>
    </xf>
    <xf numFmtId="3" fontId="9" fillId="2" borderId="18" xfId="2" applyNumberFormat="1" applyFont="1" applyFill="1" applyBorder="1" applyAlignment="1">
      <alignment vertical="center"/>
    </xf>
    <xf numFmtId="3" fontId="9" fillId="2" borderId="19" xfId="2" applyNumberFormat="1" applyFont="1" applyFill="1" applyBorder="1" applyAlignment="1">
      <alignment vertical="center"/>
    </xf>
    <xf numFmtId="3" fontId="9" fillId="5" borderId="11" xfId="2" applyNumberFormat="1" applyFont="1" applyFill="1" applyBorder="1" applyAlignment="1">
      <alignment vertical="center" wrapText="1"/>
    </xf>
    <xf numFmtId="3" fontId="7" fillId="0" borderId="15" xfId="0" applyNumberFormat="1" applyFont="1" applyBorder="1" applyAlignment="1">
      <alignment horizontal="right" vertical="center" wrapText="1"/>
    </xf>
    <xf numFmtId="3" fontId="7" fillId="0" borderId="16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indent="2"/>
    </xf>
    <xf numFmtId="0" fontId="7" fillId="0" borderId="15" xfId="0" applyFont="1" applyBorder="1" applyAlignment="1">
      <alignment horizontal="right" vertical="center" wrapText="1"/>
    </xf>
    <xf numFmtId="3" fontId="9" fillId="5" borderId="11" xfId="2" applyNumberFormat="1" applyFont="1" applyFill="1" applyBorder="1" applyAlignment="1">
      <alignment horizontal="left" vertical="center" wrapText="1"/>
    </xf>
    <xf numFmtId="3" fontId="10" fillId="0" borderId="0" xfId="0" applyNumberFormat="1" applyFont="1" applyBorder="1" applyAlignment="1">
      <alignment vertical="center" wrapText="1"/>
    </xf>
    <xf numFmtId="3" fontId="10" fillId="0" borderId="17" xfId="0" applyNumberFormat="1" applyFont="1" applyBorder="1" applyAlignment="1">
      <alignment vertical="center" wrapText="1"/>
    </xf>
    <xf numFmtId="3" fontId="10" fillId="0" borderId="18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0" fontId="11" fillId="6" borderId="20" xfId="0" applyFont="1" applyFill="1" applyBorder="1" applyAlignment="1">
      <alignment horizontal="center" vertical="center" wrapText="1"/>
    </xf>
    <xf numFmtId="3" fontId="11" fillId="6" borderId="21" xfId="0" applyNumberFormat="1" applyFont="1" applyFill="1" applyBorder="1" applyAlignment="1">
      <alignment vertical="center"/>
    </xf>
    <xf numFmtId="3" fontId="2" fillId="0" borderId="0" xfId="0" applyNumberFormat="1" applyFont="1"/>
    <xf numFmtId="4" fontId="2" fillId="0" borderId="0" xfId="0" applyNumberFormat="1" applyFont="1"/>
    <xf numFmtId="0" fontId="11" fillId="0" borderId="4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3" fillId="0" borderId="5" xfId="0" applyNumberFormat="1" applyFont="1" applyBorder="1" applyAlignment="1">
      <alignment vertical="center"/>
    </xf>
    <xf numFmtId="3" fontId="9" fillId="5" borderId="4" xfId="2" applyNumberFormat="1" applyFont="1" applyFill="1" applyBorder="1" applyAlignment="1">
      <alignment vertical="center"/>
    </xf>
    <xf numFmtId="3" fontId="9" fillId="5" borderId="0" xfId="2" applyNumberFormat="1" applyFont="1" applyFill="1" applyBorder="1" applyAlignment="1">
      <alignment vertical="center"/>
    </xf>
    <xf numFmtId="3" fontId="9" fillId="5" borderId="5" xfId="2" applyNumberFormat="1" applyFont="1" applyFill="1" applyBorder="1" applyAlignment="1">
      <alignment vertical="center"/>
    </xf>
    <xf numFmtId="3" fontId="10" fillId="0" borderId="11" xfId="2" applyNumberFormat="1" applyFont="1" applyFill="1" applyBorder="1" applyAlignment="1">
      <alignment vertical="center"/>
    </xf>
    <xf numFmtId="3" fontId="10" fillId="0" borderId="12" xfId="2" applyNumberFormat="1" applyFont="1" applyFill="1" applyBorder="1" applyAlignment="1">
      <alignment vertical="center"/>
    </xf>
    <xf numFmtId="3" fontId="10" fillId="0" borderId="13" xfId="2" applyNumberFormat="1" applyFont="1" applyFill="1" applyBorder="1" applyAlignment="1">
      <alignment vertical="center"/>
    </xf>
    <xf numFmtId="3" fontId="10" fillId="0" borderId="11" xfId="2" applyNumberFormat="1" applyFont="1" applyFill="1" applyBorder="1" applyAlignment="1">
      <alignment vertical="center" wrapText="1"/>
    </xf>
    <xf numFmtId="3" fontId="9" fillId="5" borderId="4" xfId="2" applyNumberFormat="1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/>
    </xf>
    <xf numFmtId="3" fontId="13" fillId="5" borderId="0" xfId="0" applyNumberFormat="1" applyFont="1" applyFill="1" applyBorder="1" applyAlignment="1">
      <alignment vertical="center"/>
    </xf>
    <xf numFmtId="3" fontId="13" fillId="5" borderId="5" xfId="0" applyNumberFormat="1" applyFont="1" applyFill="1" applyBorder="1" applyAlignment="1">
      <alignment vertical="center"/>
    </xf>
    <xf numFmtId="0" fontId="10" fillId="0" borderId="25" xfId="0" applyFont="1" applyBorder="1" applyAlignment="1">
      <alignment horizontal="left" vertical="center"/>
    </xf>
    <xf numFmtId="3" fontId="12" fillId="0" borderId="26" xfId="0" applyNumberFormat="1" applyFont="1" applyBorder="1" applyAlignment="1">
      <alignment vertical="center"/>
    </xf>
    <xf numFmtId="3" fontId="12" fillId="0" borderId="27" xfId="0" applyNumberFormat="1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3" fontId="12" fillId="0" borderId="29" xfId="0" applyNumberFormat="1" applyFont="1" applyBorder="1" applyAlignment="1">
      <alignment vertical="center"/>
    </xf>
    <xf numFmtId="3" fontId="12" fillId="0" borderId="30" xfId="0" applyNumberFormat="1" applyFont="1" applyBorder="1" applyAlignment="1">
      <alignment vertical="center"/>
    </xf>
    <xf numFmtId="0" fontId="9" fillId="7" borderId="31" xfId="0" applyFont="1" applyFill="1" applyBorder="1" applyAlignment="1">
      <alignment vertical="center"/>
    </xf>
    <xf numFmtId="3" fontId="9" fillId="7" borderId="32" xfId="0" applyNumberFormat="1" applyFont="1" applyFill="1" applyBorder="1" applyAlignment="1">
      <alignment vertical="center"/>
    </xf>
    <xf numFmtId="3" fontId="9" fillId="7" borderId="33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3" fontId="11" fillId="6" borderId="8" xfId="0" applyNumberFormat="1" applyFont="1" applyFill="1" applyBorder="1" applyAlignment="1">
      <alignment horizontal="center" vertical="center"/>
    </xf>
    <xf numFmtId="3" fontId="11" fillId="6" borderId="10" xfId="0" applyNumberFormat="1" applyFont="1" applyFill="1" applyBorder="1" applyAlignment="1">
      <alignment horizontal="center" vertical="center"/>
    </xf>
    <xf numFmtId="3" fontId="11" fillId="6" borderId="22" xfId="0" applyNumberFormat="1" applyFont="1" applyFill="1" applyBorder="1" applyAlignment="1">
      <alignment horizontal="center" vertical="center"/>
    </xf>
    <xf numFmtId="3" fontId="11" fillId="6" borderId="0" xfId="0" applyNumberFormat="1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3" fontId="9" fillId="7" borderId="34" xfId="0" applyNumberFormat="1" applyFont="1" applyFill="1" applyBorder="1" applyAlignment="1">
      <alignment horizontal="center" vertical="center" wrapText="1"/>
    </xf>
    <xf numFmtId="3" fontId="9" fillId="7" borderId="35" xfId="0" applyNumberFormat="1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/>
    </xf>
    <xf numFmtId="0" fontId="10" fillId="7" borderId="3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5" fillId="4" borderId="6" xfId="1" applyNumberFormat="1" applyFont="1" applyFill="1" applyBorder="1" applyAlignment="1">
      <alignment horizontal="center" vertical="center" wrapText="1"/>
    </xf>
    <xf numFmtId="3" fontId="5" fillId="4" borderId="9" xfId="1" applyNumberFormat="1" applyFont="1" applyFill="1" applyBorder="1" applyAlignment="1">
      <alignment horizontal="center" vertical="center" wrapText="1"/>
    </xf>
    <xf numFmtId="3" fontId="6" fillId="4" borderId="8" xfId="1" applyNumberFormat="1" applyFont="1" applyFill="1" applyBorder="1" applyAlignment="1">
      <alignment horizontal="center" vertical="center"/>
    </xf>
    <xf numFmtId="3" fontId="6" fillId="4" borderId="10" xfId="1" applyNumberFormat="1" applyFont="1" applyFill="1" applyBorder="1" applyAlignment="1">
      <alignment horizontal="center" vertical="center"/>
    </xf>
  </cellXfs>
  <cellStyles count="9">
    <cellStyle name="Encabezado 1 2" xfId="3"/>
    <cellStyle name="Encabezado 4 2" xfId="4"/>
    <cellStyle name="Normal" xfId="0" builtinId="0"/>
    <cellStyle name="Normal 2" xfId="5"/>
    <cellStyle name="Normal 3" xfId="2"/>
    <cellStyle name="Título 1 2" xfId="1"/>
    <cellStyle name="Título 2 2" xfId="6"/>
    <cellStyle name="Título 3 2" xfId="7"/>
    <cellStyle name="Título 3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1:K209"/>
  <sheetViews>
    <sheetView showGridLines="0" tabSelected="1" zoomScaleNormal="100" workbookViewId="0">
      <selection activeCell="E210" sqref="E210"/>
    </sheetView>
  </sheetViews>
  <sheetFormatPr baseColWidth="10" defaultColWidth="11.42578125" defaultRowHeight="20.100000000000001" customHeight="1" x14ac:dyDescent="0.2"/>
  <cols>
    <col min="1" max="1" width="2.7109375" style="1" customWidth="1"/>
    <col min="2" max="2" width="50.7109375" style="70" customWidth="1"/>
    <col min="3" max="4" width="15.7109375" style="1" customWidth="1"/>
    <col min="5" max="5" width="19.5703125" style="1" bestFit="1" customWidth="1"/>
    <col min="6" max="7" width="18.5703125" style="1" bestFit="1" customWidth="1"/>
    <col min="8" max="8" width="21.42578125" style="1" bestFit="1" customWidth="1"/>
    <col min="9" max="9" width="14.7109375" style="1" customWidth="1"/>
    <col min="10" max="10" width="20.5703125" style="1" customWidth="1"/>
    <col min="11" max="11" width="19" style="1" customWidth="1"/>
    <col min="12" max="16384" width="11.42578125" style="1"/>
  </cols>
  <sheetData>
    <row r="1" spans="2:11" ht="15" customHeight="1" x14ac:dyDescent="0.2">
      <c r="B1" s="87" t="s">
        <v>0</v>
      </c>
      <c r="C1" s="88"/>
      <c r="D1" s="88"/>
      <c r="E1" s="88"/>
      <c r="F1" s="88"/>
      <c r="G1" s="88"/>
      <c r="H1" s="89"/>
    </row>
    <row r="2" spans="2:11" ht="15" customHeight="1" x14ac:dyDescent="0.2">
      <c r="B2" s="90" t="s">
        <v>1</v>
      </c>
      <c r="C2" s="91"/>
      <c r="D2" s="91"/>
      <c r="E2" s="91"/>
      <c r="F2" s="91"/>
      <c r="G2" s="91"/>
      <c r="H2" s="92"/>
    </row>
    <row r="3" spans="2:11" ht="15" customHeight="1" x14ac:dyDescent="0.2">
      <c r="B3" s="93" t="s">
        <v>2</v>
      </c>
      <c r="C3" s="94"/>
      <c r="D3" s="94"/>
      <c r="E3" s="94"/>
      <c r="F3" s="94"/>
      <c r="G3" s="94"/>
      <c r="H3" s="95"/>
    </row>
    <row r="4" spans="2:11" ht="15" customHeight="1" x14ac:dyDescent="0.2">
      <c r="B4" s="96" t="s">
        <v>3</v>
      </c>
      <c r="C4" s="97"/>
      <c r="D4" s="97"/>
      <c r="E4" s="97"/>
      <c r="F4" s="97"/>
      <c r="G4" s="97"/>
      <c r="H4" s="98"/>
      <c r="J4" s="71"/>
      <c r="K4" s="71"/>
    </row>
    <row r="5" spans="2:11" ht="20.100000000000001" customHeight="1" x14ac:dyDescent="0.2">
      <c r="B5" s="99" t="s">
        <v>4</v>
      </c>
      <c r="C5" s="80" t="s">
        <v>5</v>
      </c>
      <c r="D5" s="80"/>
      <c r="E5" s="80"/>
      <c r="F5" s="80"/>
      <c r="G5" s="80"/>
      <c r="H5" s="101" t="s">
        <v>6</v>
      </c>
      <c r="J5" s="72"/>
      <c r="K5" s="72"/>
    </row>
    <row r="6" spans="2:11" ht="30" customHeight="1" x14ac:dyDescent="0.2">
      <c r="B6" s="100"/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102"/>
      <c r="J6" s="73"/>
      <c r="K6" s="73"/>
    </row>
    <row r="7" spans="2:11" ht="20.100000000000001" customHeight="1" x14ac:dyDescent="0.2">
      <c r="B7" s="3" t="s">
        <v>12</v>
      </c>
      <c r="C7" s="4">
        <f>SUM(C8,C13,C15,C18:C19,C21,C23,C27:C28)</f>
        <v>4932312657</v>
      </c>
      <c r="D7" s="4">
        <f t="shared" ref="D7:H7" si="0">SUM(D8,D13,D15,D18:D19,D21,D23,D27:D28)</f>
        <v>0</v>
      </c>
      <c r="E7" s="4">
        <f t="shared" si="0"/>
        <v>4932312657</v>
      </c>
      <c r="F7" s="4">
        <f t="shared" si="0"/>
        <v>2154969594.6399999</v>
      </c>
      <c r="G7" s="4">
        <f t="shared" si="0"/>
        <v>2154969594.6399999</v>
      </c>
      <c r="H7" s="5">
        <f t="shared" si="0"/>
        <v>-2777343062.3600001</v>
      </c>
      <c r="J7" s="71"/>
      <c r="K7" s="71"/>
    </row>
    <row r="8" spans="2:11" ht="20.100000000000001" customHeight="1" x14ac:dyDescent="0.2">
      <c r="B8" s="6" t="s">
        <v>13</v>
      </c>
      <c r="C8" s="7">
        <f>SUM(C9:C12)</f>
        <v>207329537</v>
      </c>
      <c r="D8" s="7">
        <f t="shared" ref="D8:H8" si="1">SUM(D9:D12)</f>
        <v>0</v>
      </c>
      <c r="E8" s="7">
        <f t="shared" si="1"/>
        <v>207329537</v>
      </c>
      <c r="F8" s="7">
        <f t="shared" si="1"/>
        <v>51832852</v>
      </c>
      <c r="G8" s="7">
        <f t="shared" si="1"/>
        <v>51832852</v>
      </c>
      <c r="H8" s="8">
        <f t="shared" si="1"/>
        <v>-155496685</v>
      </c>
    </row>
    <row r="9" spans="2:11" ht="20.100000000000001" customHeight="1" x14ac:dyDescent="0.2">
      <c r="B9" s="9" t="s">
        <v>14</v>
      </c>
      <c r="C9" s="10">
        <v>10073155</v>
      </c>
      <c r="D9" s="10">
        <v>0</v>
      </c>
      <c r="E9" s="10">
        <f>C9-D9</f>
        <v>10073155</v>
      </c>
      <c r="F9" s="10">
        <f>G9</f>
        <v>6462044</v>
      </c>
      <c r="G9" s="10">
        <v>6462044</v>
      </c>
      <c r="H9" s="11">
        <f>G9-C9</f>
        <v>-3611111</v>
      </c>
    </row>
    <row r="10" spans="2:11" ht="20.100000000000001" customHeight="1" x14ac:dyDescent="0.2">
      <c r="B10" s="9" t="s">
        <v>15</v>
      </c>
      <c r="C10" s="10">
        <v>107587084</v>
      </c>
      <c r="D10" s="10">
        <v>0</v>
      </c>
      <c r="E10" s="10">
        <f t="shared" ref="E10:E17" si="2">C10-D10</f>
        <v>107587084</v>
      </c>
      <c r="F10" s="10">
        <f t="shared" ref="F10:F12" si="3">G10</f>
        <v>28942497</v>
      </c>
      <c r="G10" s="10">
        <v>28942497</v>
      </c>
      <c r="H10" s="11">
        <f t="shared" ref="H10:H12" si="4">G10-C10</f>
        <v>-78644587</v>
      </c>
    </row>
    <row r="11" spans="2:11" ht="20.100000000000001" customHeight="1" x14ac:dyDescent="0.2">
      <c r="B11" s="9" t="s">
        <v>16</v>
      </c>
      <c r="C11" s="10">
        <v>89313961</v>
      </c>
      <c r="D11" s="10">
        <v>0</v>
      </c>
      <c r="E11" s="10">
        <f t="shared" si="2"/>
        <v>89313961</v>
      </c>
      <c r="F11" s="10">
        <f t="shared" si="3"/>
        <v>15553858</v>
      </c>
      <c r="G11" s="10">
        <v>15553858</v>
      </c>
      <c r="H11" s="11">
        <f t="shared" si="4"/>
        <v>-73760103</v>
      </c>
    </row>
    <row r="12" spans="2:11" ht="20.100000000000001" customHeight="1" x14ac:dyDescent="0.2">
      <c r="B12" s="9" t="s">
        <v>17</v>
      </c>
      <c r="C12" s="10">
        <v>355337</v>
      </c>
      <c r="D12" s="10">
        <v>0</v>
      </c>
      <c r="E12" s="10">
        <f t="shared" si="2"/>
        <v>355337</v>
      </c>
      <c r="F12" s="10">
        <f t="shared" si="3"/>
        <v>874453</v>
      </c>
      <c r="G12" s="10">
        <v>874453</v>
      </c>
      <c r="H12" s="11">
        <f t="shared" si="4"/>
        <v>519116</v>
      </c>
    </row>
    <row r="13" spans="2:11" ht="20.100000000000001" customHeight="1" x14ac:dyDescent="0.2">
      <c r="B13" s="12" t="s">
        <v>18</v>
      </c>
      <c r="C13" s="13">
        <f>C14</f>
        <v>123430805</v>
      </c>
      <c r="D13" s="13">
        <f t="shared" ref="D13:H13" si="5">D14</f>
        <v>0</v>
      </c>
      <c r="E13" s="13">
        <f t="shared" si="5"/>
        <v>123430805</v>
      </c>
      <c r="F13" s="13">
        <f t="shared" si="5"/>
        <v>88180019</v>
      </c>
      <c r="G13" s="13">
        <f t="shared" si="5"/>
        <v>88180019</v>
      </c>
      <c r="H13" s="14">
        <f t="shared" si="5"/>
        <v>-35250786</v>
      </c>
    </row>
    <row r="14" spans="2:11" ht="20.100000000000001" customHeight="1" x14ac:dyDescent="0.2">
      <c r="B14" s="15" t="s">
        <v>19</v>
      </c>
      <c r="C14" s="10">
        <v>123430805</v>
      </c>
      <c r="D14" s="10">
        <v>0</v>
      </c>
      <c r="E14" s="10">
        <f t="shared" si="2"/>
        <v>123430805</v>
      </c>
      <c r="F14" s="10">
        <f>G14</f>
        <v>88180019</v>
      </c>
      <c r="G14" s="10">
        <v>88180019</v>
      </c>
      <c r="H14" s="11">
        <f>G14-C14</f>
        <v>-35250786</v>
      </c>
    </row>
    <row r="15" spans="2:11" ht="20.100000000000001" customHeight="1" x14ac:dyDescent="0.2">
      <c r="B15" s="12" t="s">
        <v>20</v>
      </c>
      <c r="C15" s="13">
        <f>SUM(C16:C17)</f>
        <v>1698783541</v>
      </c>
      <c r="D15" s="13">
        <f t="shared" ref="D15:H15" si="6">SUM(D16:D17)</f>
        <v>0</v>
      </c>
      <c r="E15" s="13">
        <f t="shared" si="6"/>
        <v>1698783541</v>
      </c>
      <c r="F15" s="13">
        <f t="shared" si="6"/>
        <v>616278279.63999999</v>
      </c>
      <c r="G15" s="13">
        <f t="shared" si="6"/>
        <v>616278279.63999999</v>
      </c>
      <c r="H15" s="14">
        <f t="shared" si="6"/>
        <v>-1082505261.3600001</v>
      </c>
    </row>
    <row r="16" spans="2:11" ht="20.100000000000001" customHeight="1" x14ac:dyDescent="0.2">
      <c r="B16" s="15" t="s">
        <v>21</v>
      </c>
      <c r="C16" s="10">
        <v>48719600</v>
      </c>
      <c r="D16" s="16">
        <v>0</v>
      </c>
      <c r="E16" s="10">
        <f t="shared" si="2"/>
        <v>48719600</v>
      </c>
      <c r="F16" s="10">
        <f t="shared" ref="F16:F17" si="7">G16</f>
        <v>19774123</v>
      </c>
      <c r="G16" s="10">
        <v>19774123</v>
      </c>
      <c r="H16" s="11">
        <f t="shared" ref="H16:H17" si="8">G16-C16</f>
        <v>-28945477</v>
      </c>
    </row>
    <row r="17" spans="2:8" ht="20.100000000000001" customHeight="1" x14ac:dyDescent="0.2">
      <c r="B17" s="15" t="s">
        <v>22</v>
      </c>
      <c r="C17" s="10">
        <v>1650063941</v>
      </c>
      <c r="D17" s="16">
        <v>0</v>
      </c>
      <c r="E17" s="10">
        <f t="shared" si="2"/>
        <v>1650063941</v>
      </c>
      <c r="F17" s="10">
        <f t="shared" si="7"/>
        <v>596504156.63999999</v>
      </c>
      <c r="G17" s="10">
        <v>596504156.63999999</v>
      </c>
      <c r="H17" s="11">
        <f t="shared" si="8"/>
        <v>-1053559784.36</v>
      </c>
    </row>
    <row r="18" spans="2:8" ht="20.100000000000001" customHeight="1" x14ac:dyDescent="0.2">
      <c r="B18" s="12" t="s">
        <v>23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4">
        <v>0</v>
      </c>
    </row>
    <row r="19" spans="2:8" ht="20.100000000000001" customHeight="1" x14ac:dyDescent="0.2">
      <c r="B19" s="12" t="s">
        <v>24</v>
      </c>
      <c r="C19" s="13">
        <f>C20</f>
        <v>2660298214</v>
      </c>
      <c r="D19" s="13">
        <f t="shared" ref="D19:H19" si="9">D20</f>
        <v>0</v>
      </c>
      <c r="E19" s="13">
        <f t="shared" si="9"/>
        <v>2660298214</v>
      </c>
      <c r="F19" s="13">
        <f t="shared" si="9"/>
        <v>1281576168</v>
      </c>
      <c r="G19" s="13">
        <f t="shared" si="9"/>
        <v>1281576168</v>
      </c>
      <c r="H19" s="14">
        <f t="shared" si="9"/>
        <v>-1378722046</v>
      </c>
    </row>
    <row r="20" spans="2:8" ht="20.100000000000001" customHeight="1" x14ac:dyDescent="0.2">
      <c r="B20" s="15" t="s">
        <v>25</v>
      </c>
      <c r="C20" s="10">
        <v>2660298214</v>
      </c>
      <c r="D20" s="16">
        <v>0</v>
      </c>
      <c r="E20" s="10">
        <f t="shared" ref="E20" si="10">C20-D20</f>
        <v>2660298214</v>
      </c>
      <c r="F20" s="10">
        <f>G20</f>
        <v>1281576168</v>
      </c>
      <c r="G20" s="10">
        <v>1281576168</v>
      </c>
      <c r="H20" s="11">
        <f>G20-C20</f>
        <v>-1378722046</v>
      </c>
    </row>
    <row r="21" spans="2:8" ht="20.100000000000001" customHeight="1" x14ac:dyDescent="0.2">
      <c r="B21" s="12" t="s">
        <v>26</v>
      </c>
      <c r="C21" s="13">
        <f>C22</f>
        <v>152319657</v>
      </c>
      <c r="D21" s="13">
        <f t="shared" ref="D21:H21" si="11">D22</f>
        <v>0</v>
      </c>
      <c r="E21" s="13">
        <f t="shared" si="11"/>
        <v>152319657</v>
      </c>
      <c r="F21" s="13">
        <f t="shared" si="11"/>
        <v>81274947</v>
      </c>
      <c r="G21" s="13">
        <f t="shared" si="11"/>
        <v>81274947</v>
      </c>
      <c r="H21" s="14">
        <f t="shared" si="11"/>
        <v>-71044710</v>
      </c>
    </row>
    <row r="22" spans="2:8" ht="20.100000000000001" customHeight="1" x14ac:dyDescent="0.2">
      <c r="B22" s="15" t="s">
        <v>27</v>
      </c>
      <c r="C22" s="10">
        <v>152319657</v>
      </c>
      <c r="D22" s="16">
        <v>0</v>
      </c>
      <c r="E22" s="10">
        <f t="shared" ref="E22" si="12">C22-D22</f>
        <v>152319657</v>
      </c>
      <c r="F22" s="10">
        <f>G22</f>
        <v>81274947</v>
      </c>
      <c r="G22" s="10">
        <v>81274947</v>
      </c>
      <c r="H22" s="11">
        <f>G22-C22</f>
        <v>-71044710</v>
      </c>
    </row>
    <row r="23" spans="2:8" ht="20.100000000000001" customHeight="1" x14ac:dyDescent="0.2">
      <c r="B23" s="12" t="s">
        <v>28</v>
      </c>
      <c r="C23" s="13">
        <f>SUM(C24:C26)</f>
        <v>90150903</v>
      </c>
      <c r="D23" s="13">
        <f t="shared" ref="D23:H23" si="13">SUM(D24:D26)</f>
        <v>0</v>
      </c>
      <c r="E23" s="13">
        <f t="shared" si="13"/>
        <v>90150903</v>
      </c>
      <c r="F23" s="13">
        <f t="shared" si="13"/>
        <v>35827329</v>
      </c>
      <c r="G23" s="13">
        <f t="shared" si="13"/>
        <v>35827329</v>
      </c>
      <c r="H23" s="14">
        <f t="shared" si="13"/>
        <v>-54323574</v>
      </c>
    </row>
    <row r="24" spans="2:8" ht="20.100000000000001" customHeight="1" x14ac:dyDescent="0.2">
      <c r="B24" s="15" t="s">
        <v>29</v>
      </c>
      <c r="C24" s="10">
        <v>34446109</v>
      </c>
      <c r="D24" s="16">
        <v>0</v>
      </c>
      <c r="E24" s="10">
        <f t="shared" ref="E24:E26" si="14">C24-D24</f>
        <v>34446109</v>
      </c>
      <c r="F24" s="10">
        <f t="shared" ref="F24:F26" si="15">G24</f>
        <v>18352740</v>
      </c>
      <c r="G24" s="10">
        <v>18352740</v>
      </c>
      <c r="H24" s="11">
        <f t="shared" ref="H24:H26" si="16">G24-C24</f>
        <v>-16093369</v>
      </c>
    </row>
    <row r="25" spans="2:8" ht="20.100000000000001" customHeight="1" x14ac:dyDescent="0.2">
      <c r="B25" s="15" t="s">
        <v>30</v>
      </c>
      <c r="C25" s="10">
        <v>31293787</v>
      </c>
      <c r="D25" s="16">
        <v>0</v>
      </c>
      <c r="E25" s="10">
        <f t="shared" si="14"/>
        <v>31293787</v>
      </c>
      <c r="F25" s="10">
        <f t="shared" si="15"/>
        <v>10507078</v>
      </c>
      <c r="G25" s="10">
        <v>10507078</v>
      </c>
      <c r="H25" s="11">
        <f t="shared" si="16"/>
        <v>-20786709</v>
      </c>
    </row>
    <row r="26" spans="2:8" ht="20.100000000000001" customHeight="1" x14ac:dyDescent="0.2">
      <c r="B26" s="15" t="s">
        <v>31</v>
      </c>
      <c r="C26" s="10">
        <v>24411007</v>
      </c>
      <c r="D26" s="16">
        <v>0</v>
      </c>
      <c r="E26" s="10">
        <f t="shared" si="14"/>
        <v>24411007</v>
      </c>
      <c r="F26" s="10">
        <f t="shared" si="15"/>
        <v>6967511</v>
      </c>
      <c r="G26" s="10">
        <v>6967511</v>
      </c>
      <c r="H26" s="11">
        <f t="shared" si="16"/>
        <v>-17443496</v>
      </c>
    </row>
    <row r="27" spans="2:8" ht="20.100000000000001" customHeight="1" x14ac:dyDescent="0.2">
      <c r="B27" s="12" t="s">
        <v>32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4">
        <v>0</v>
      </c>
    </row>
    <row r="28" spans="2:8" ht="39.950000000000003" customHeight="1" x14ac:dyDescent="0.2">
      <c r="B28" s="12" t="s">
        <v>33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4">
        <v>0</v>
      </c>
    </row>
    <row r="29" spans="2:8" ht="20.100000000000001" customHeight="1" x14ac:dyDescent="0.2">
      <c r="B29" s="17"/>
      <c r="C29" s="18"/>
      <c r="D29" s="18"/>
      <c r="E29" s="18"/>
      <c r="F29" s="18"/>
      <c r="G29" s="18"/>
      <c r="H29" s="19"/>
    </row>
    <row r="30" spans="2:8" ht="20.100000000000001" customHeight="1" x14ac:dyDescent="0.2">
      <c r="B30" s="3" t="s">
        <v>34</v>
      </c>
      <c r="C30" s="4">
        <f>SUM(C31:C35)</f>
        <v>0</v>
      </c>
      <c r="D30" s="4">
        <f t="shared" ref="D30:H30" si="17">SUM(D31:D35)</f>
        <v>0</v>
      </c>
      <c r="E30" s="4">
        <f t="shared" si="17"/>
        <v>0</v>
      </c>
      <c r="F30" s="4">
        <f t="shared" si="17"/>
        <v>0</v>
      </c>
      <c r="G30" s="4">
        <f t="shared" si="17"/>
        <v>0</v>
      </c>
      <c r="H30" s="5">
        <f t="shared" si="17"/>
        <v>0</v>
      </c>
    </row>
    <row r="31" spans="2:8" ht="20.100000000000001" customHeight="1" x14ac:dyDescent="0.2">
      <c r="B31" s="12" t="s">
        <v>35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4">
        <v>0</v>
      </c>
    </row>
    <row r="32" spans="2:8" ht="20.100000000000001" customHeight="1" x14ac:dyDescent="0.2">
      <c r="B32" s="12" t="s">
        <v>36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4">
        <v>0</v>
      </c>
    </row>
    <row r="33" spans="2:8" ht="20.100000000000001" customHeight="1" x14ac:dyDescent="0.2">
      <c r="B33" s="12" t="s">
        <v>37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4">
        <v>0</v>
      </c>
    </row>
    <row r="34" spans="2:8" ht="20.100000000000001" customHeight="1" x14ac:dyDescent="0.2">
      <c r="B34" s="12" t="s">
        <v>38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4">
        <v>0</v>
      </c>
    </row>
    <row r="35" spans="2:8" ht="20.100000000000001" customHeight="1" x14ac:dyDescent="0.2">
      <c r="B35" s="12" t="s">
        <v>39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4">
        <v>0</v>
      </c>
    </row>
    <row r="36" spans="2:8" ht="20.100000000000001" customHeight="1" x14ac:dyDescent="0.2">
      <c r="B36" s="17"/>
      <c r="C36" s="18"/>
      <c r="D36" s="18"/>
      <c r="E36" s="18"/>
      <c r="F36" s="18"/>
      <c r="G36" s="18"/>
      <c r="H36" s="19"/>
    </row>
    <row r="37" spans="2:8" ht="20.100000000000001" customHeight="1" x14ac:dyDescent="0.2">
      <c r="B37" s="3" t="s">
        <v>40</v>
      </c>
      <c r="C37" s="4">
        <f>SUM(C38:C39)</f>
        <v>0</v>
      </c>
      <c r="D37" s="4">
        <f t="shared" ref="D37:H37" si="18">SUM(D38:D39)</f>
        <v>0</v>
      </c>
      <c r="E37" s="4">
        <f t="shared" si="18"/>
        <v>0</v>
      </c>
      <c r="F37" s="4">
        <f t="shared" si="18"/>
        <v>0</v>
      </c>
      <c r="G37" s="4">
        <f t="shared" si="18"/>
        <v>0</v>
      </c>
      <c r="H37" s="5">
        <f t="shared" si="18"/>
        <v>0</v>
      </c>
    </row>
    <row r="38" spans="2:8" ht="20.100000000000001" customHeight="1" x14ac:dyDescent="0.2">
      <c r="B38" s="12" t="s">
        <v>41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4">
        <v>0</v>
      </c>
    </row>
    <row r="39" spans="2:8" ht="39.950000000000003" customHeight="1" x14ac:dyDescent="0.2">
      <c r="B39" s="12" t="s">
        <v>42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4">
        <v>0</v>
      </c>
    </row>
    <row r="40" spans="2:8" ht="20.100000000000001" customHeight="1" x14ac:dyDescent="0.2">
      <c r="B40" s="17"/>
      <c r="C40" s="18"/>
      <c r="D40" s="18"/>
      <c r="E40" s="18"/>
      <c r="F40" s="18"/>
      <c r="G40" s="18"/>
      <c r="H40" s="19"/>
    </row>
    <row r="41" spans="2:8" ht="20.100000000000001" customHeight="1" x14ac:dyDescent="0.2">
      <c r="B41" s="3" t="s">
        <v>43</v>
      </c>
      <c r="C41" s="4">
        <f>SUM(C42:C44,C60:C61,C65)</f>
        <v>1967448810</v>
      </c>
      <c r="D41" s="4">
        <f t="shared" ref="D41:H41" si="19">SUM(D42:D44,D60:D61,D65)</f>
        <v>0</v>
      </c>
      <c r="E41" s="4">
        <f t="shared" si="19"/>
        <v>1967448810</v>
      </c>
      <c r="F41" s="4">
        <f t="shared" si="19"/>
        <v>1011074050.16</v>
      </c>
      <c r="G41" s="4">
        <f t="shared" si="19"/>
        <v>1011074050.16</v>
      </c>
      <c r="H41" s="5">
        <f t="shared" si="19"/>
        <v>-956374759.84000003</v>
      </c>
    </row>
    <row r="42" spans="2:8" ht="20.100000000000001" customHeight="1" x14ac:dyDescent="0.2">
      <c r="B42" s="12" t="s">
        <v>44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4">
        <v>0</v>
      </c>
    </row>
    <row r="43" spans="2:8" ht="20.100000000000001" customHeight="1" x14ac:dyDescent="0.2">
      <c r="B43" s="12" t="s">
        <v>45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4">
        <v>0</v>
      </c>
    </row>
    <row r="44" spans="2:8" ht="20.100000000000001" customHeight="1" x14ac:dyDescent="0.2">
      <c r="B44" s="12" t="s">
        <v>46</v>
      </c>
      <c r="C44" s="13">
        <f>SUM(C45:C59)</f>
        <v>1881208199</v>
      </c>
      <c r="D44" s="13">
        <f t="shared" ref="D44:H44" si="20">SUM(D45:D59)</f>
        <v>0</v>
      </c>
      <c r="E44" s="13">
        <f t="shared" si="20"/>
        <v>1881208199</v>
      </c>
      <c r="F44" s="13">
        <f t="shared" si="20"/>
        <v>980306981.15999997</v>
      </c>
      <c r="G44" s="13">
        <f t="shared" si="20"/>
        <v>980306981.15999997</v>
      </c>
      <c r="H44" s="14">
        <f t="shared" si="20"/>
        <v>-900901217.84000003</v>
      </c>
    </row>
    <row r="45" spans="2:8" ht="20.100000000000001" customHeight="1" x14ac:dyDescent="0.2">
      <c r="B45" s="15" t="s">
        <v>47</v>
      </c>
      <c r="C45" s="10">
        <v>801475617</v>
      </c>
      <c r="D45" s="16">
        <v>0</v>
      </c>
      <c r="E45" s="16">
        <f>C45-D45</f>
        <v>801475617</v>
      </c>
      <c r="F45" s="10">
        <f t="shared" ref="F45:F59" si="21">G45</f>
        <v>349703829</v>
      </c>
      <c r="G45" s="10">
        <v>349703829</v>
      </c>
      <c r="H45" s="11">
        <f t="shared" ref="H45:H59" si="22">G45-C45</f>
        <v>-451771788</v>
      </c>
    </row>
    <row r="46" spans="2:8" ht="20.100000000000001" customHeight="1" x14ac:dyDescent="0.2">
      <c r="B46" s="15" t="s">
        <v>48</v>
      </c>
      <c r="C46" s="10">
        <v>0</v>
      </c>
      <c r="D46" s="20">
        <v>0</v>
      </c>
      <c r="E46" s="16">
        <f t="shared" ref="E46:E59" si="23">C46-D46</f>
        <v>0</v>
      </c>
      <c r="F46" s="10">
        <f t="shared" si="21"/>
        <v>0</v>
      </c>
      <c r="G46" s="10">
        <v>0</v>
      </c>
      <c r="H46" s="11">
        <f t="shared" si="22"/>
        <v>0</v>
      </c>
    </row>
    <row r="47" spans="2:8" ht="20.100000000000001" customHeight="1" x14ac:dyDescent="0.2">
      <c r="B47" s="15" t="s">
        <v>49</v>
      </c>
      <c r="C47" s="10">
        <v>906960655</v>
      </c>
      <c r="D47" s="16">
        <v>0</v>
      </c>
      <c r="E47" s="16">
        <f t="shared" si="23"/>
        <v>906960655</v>
      </c>
      <c r="F47" s="10">
        <f t="shared" si="21"/>
        <v>505475951</v>
      </c>
      <c r="G47" s="10">
        <v>505475951</v>
      </c>
      <c r="H47" s="11">
        <f t="shared" si="22"/>
        <v>-401484704</v>
      </c>
    </row>
    <row r="48" spans="2:8" ht="20.100000000000001" customHeight="1" x14ac:dyDescent="0.2">
      <c r="B48" s="15" t="s">
        <v>50</v>
      </c>
      <c r="C48" s="10">
        <v>119500000</v>
      </c>
      <c r="D48" s="16">
        <v>0</v>
      </c>
      <c r="E48" s="16">
        <f t="shared" si="23"/>
        <v>119500000</v>
      </c>
      <c r="F48" s="10">
        <f t="shared" si="21"/>
        <v>96849564</v>
      </c>
      <c r="G48" s="10">
        <v>96849564</v>
      </c>
      <c r="H48" s="11">
        <f t="shared" si="22"/>
        <v>-22650436</v>
      </c>
    </row>
    <row r="49" spans="2:8" ht="20.100000000000001" customHeight="1" x14ac:dyDescent="0.2">
      <c r="B49" s="15" t="s">
        <v>51</v>
      </c>
      <c r="C49" s="10">
        <v>921262</v>
      </c>
      <c r="D49" s="16">
        <v>0</v>
      </c>
      <c r="E49" s="16">
        <f t="shared" si="23"/>
        <v>921262</v>
      </c>
      <c r="F49" s="10">
        <f t="shared" si="21"/>
        <v>466493</v>
      </c>
      <c r="G49" s="10">
        <v>466493</v>
      </c>
      <c r="H49" s="11">
        <f t="shared" si="22"/>
        <v>-454769</v>
      </c>
    </row>
    <row r="50" spans="2:8" ht="20.100000000000001" customHeight="1" x14ac:dyDescent="0.2">
      <c r="B50" s="15" t="s">
        <v>52</v>
      </c>
      <c r="C50" s="10">
        <v>16760879</v>
      </c>
      <c r="D50" s="16">
        <v>0</v>
      </c>
      <c r="E50" s="16">
        <f t="shared" si="23"/>
        <v>16760879</v>
      </c>
      <c r="F50" s="10">
        <f t="shared" si="21"/>
        <v>9859273</v>
      </c>
      <c r="G50" s="10">
        <v>9859273</v>
      </c>
      <c r="H50" s="11">
        <f t="shared" si="22"/>
        <v>-6901606</v>
      </c>
    </row>
    <row r="51" spans="2:8" ht="20.100000000000001" customHeight="1" x14ac:dyDescent="0.2">
      <c r="B51" s="15" t="s">
        <v>53</v>
      </c>
      <c r="C51" s="10">
        <v>0</v>
      </c>
      <c r="D51" s="20">
        <v>0</v>
      </c>
      <c r="E51" s="16">
        <f t="shared" si="23"/>
        <v>0</v>
      </c>
      <c r="F51" s="10">
        <f t="shared" si="21"/>
        <v>0</v>
      </c>
      <c r="G51" s="10">
        <v>0</v>
      </c>
      <c r="H51" s="11">
        <f t="shared" si="22"/>
        <v>0</v>
      </c>
    </row>
    <row r="52" spans="2:8" ht="20.100000000000001" customHeight="1" x14ac:dyDescent="0.2">
      <c r="B52" s="15" t="s">
        <v>54</v>
      </c>
      <c r="C52" s="10">
        <v>35000</v>
      </c>
      <c r="D52" s="16">
        <v>0</v>
      </c>
      <c r="E52" s="16">
        <f>C52-D52</f>
        <v>35000</v>
      </c>
      <c r="F52" s="10">
        <f t="shared" si="21"/>
        <v>2199</v>
      </c>
      <c r="G52" s="10">
        <v>2199</v>
      </c>
      <c r="H52" s="11">
        <f t="shared" si="22"/>
        <v>-32801</v>
      </c>
    </row>
    <row r="53" spans="2:8" ht="20.100000000000001" customHeight="1" x14ac:dyDescent="0.2">
      <c r="B53" s="15" t="s">
        <v>55</v>
      </c>
      <c r="C53" s="10">
        <v>0</v>
      </c>
      <c r="D53" s="20">
        <v>0</v>
      </c>
      <c r="E53" s="16">
        <f t="shared" si="23"/>
        <v>0</v>
      </c>
      <c r="F53" s="10">
        <f t="shared" si="21"/>
        <v>115612</v>
      </c>
      <c r="G53" s="10">
        <v>115612</v>
      </c>
      <c r="H53" s="11">
        <f t="shared" si="22"/>
        <v>115612</v>
      </c>
    </row>
    <row r="54" spans="2:8" ht="20.100000000000001" customHeight="1" x14ac:dyDescent="0.2">
      <c r="B54" s="15" t="s">
        <v>56</v>
      </c>
      <c r="C54" s="10">
        <v>12106981</v>
      </c>
      <c r="D54" s="16">
        <v>0</v>
      </c>
      <c r="E54" s="16">
        <f t="shared" si="23"/>
        <v>12106981</v>
      </c>
      <c r="F54" s="10">
        <f t="shared" si="21"/>
        <v>4631702</v>
      </c>
      <c r="G54" s="10">
        <v>4631702</v>
      </c>
      <c r="H54" s="11">
        <f t="shared" si="22"/>
        <v>-7475279</v>
      </c>
    </row>
    <row r="55" spans="2:8" ht="20.100000000000001" customHeight="1" x14ac:dyDescent="0.2">
      <c r="B55" s="15" t="s">
        <v>57</v>
      </c>
      <c r="C55" s="10">
        <v>8747138</v>
      </c>
      <c r="D55" s="16">
        <v>0</v>
      </c>
      <c r="E55" s="16">
        <f t="shared" si="23"/>
        <v>8747138</v>
      </c>
      <c r="F55" s="10">
        <f t="shared" si="21"/>
        <v>1760722</v>
      </c>
      <c r="G55" s="10">
        <v>1760722</v>
      </c>
      <c r="H55" s="11">
        <f t="shared" si="22"/>
        <v>-6986416</v>
      </c>
    </row>
    <row r="56" spans="2:8" ht="20.100000000000001" customHeight="1" x14ac:dyDescent="0.2">
      <c r="B56" s="15" t="s">
        <v>58</v>
      </c>
      <c r="C56" s="10">
        <v>0</v>
      </c>
      <c r="D56" s="20">
        <v>0</v>
      </c>
      <c r="E56" s="16">
        <f t="shared" si="23"/>
        <v>0</v>
      </c>
      <c r="F56" s="10">
        <f t="shared" si="21"/>
        <v>0</v>
      </c>
      <c r="G56" s="10">
        <v>0</v>
      </c>
      <c r="H56" s="11">
        <f t="shared" si="22"/>
        <v>0</v>
      </c>
    </row>
    <row r="57" spans="2:8" ht="20.100000000000001" customHeight="1" x14ac:dyDescent="0.2">
      <c r="B57" s="15" t="s">
        <v>59</v>
      </c>
      <c r="C57" s="10">
        <v>1412750</v>
      </c>
      <c r="D57" s="16">
        <v>0</v>
      </c>
      <c r="E57" s="16">
        <f t="shared" si="23"/>
        <v>1412750</v>
      </c>
      <c r="F57" s="10">
        <f t="shared" si="21"/>
        <v>647512</v>
      </c>
      <c r="G57" s="10">
        <v>647512</v>
      </c>
      <c r="H57" s="11">
        <f t="shared" si="22"/>
        <v>-765238</v>
      </c>
    </row>
    <row r="58" spans="2:8" ht="20.100000000000001" customHeight="1" x14ac:dyDescent="0.2">
      <c r="B58" s="15" t="s">
        <v>60</v>
      </c>
      <c r="C58" s="10">
        <v>76270</v>
      </c>
      <c r="D58" s="16">
        <v>0</v>
      </c>
      <c r="E58" s="16">
        <f t="shared" si="23"/>
        <v>76270</v>
      </c>
      <c r="F58" s="10">
        <f t="shared" si="21"/>
        <v>78000</v>
      </c>
      <c r="G58" s="10">
        <v>78000</v>
      </c>
      <c r="H58" s="11">
        <f t="shared" si="22"/>
        <v>1730</v>
      </c>
    </row>
    <row r="59" spans="2:8" ht="20.100000000000001" customHeight="1" x14ac:dyDescent="0.2">
      <c r="B59" s="15" t="s">
        <v>61</v>
      </c>
      <c r="C59" s="10">
        <v>13211647</v>
      </c>
      <c r="D59" s="16">
        <v>0</v>
      </c>
      <c r="E59" s="16">
        <f t="shared" si="23"/>
        <v>13211647</v>
      </c>
      <c r="F59" s="10">
        <f t="shared" si="21"/>
        <v>10716124.16</v>
      </c>
      <c r="G59" s="10">
        <v>10716124.16</v>
      </c>
      <c r="H59" s="11">
        <f t="shared" si="22"/>
        <v>-2495522.84</v>
      </c>
    </row>
    <row r="60" spans="2:8" ht="20.100000000000001" customHeight="1" x14ac:dyDescent="0.2">
      <c r="B60" s="12" t="s">
        <v>62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4">
        <v>0</v>
      </c>
    </row>
    <row r="61" spans="2:8" ht="20.100000000000001" customHeight="1" x14ac:dyDescent="0.2">
      <c r="B61" s="12" t="s">
        <v>63</v>
      </c>
      <c r="C61" s="13">
        <f>SUM(C62:C64)</f>
        <v>86240611</v>
      </c>
      <c r="D61" s="13">
        <f t="shared" ref="D61:H61" si="24">SUM(D62:D64)</f>
        <v>0</v>
      </c>
      <c r="E61" s="13">
        <f t="shared" si="24"/>
        <v>86240611</v>
      </c>
      <c r="F61" s="13">
        <f t="shared" si="24"/>
        <v>30767069</v>
      </c>
      <c r="G61" s="13">
        <f t="shared" si="24"/>
        <v>30767069</v>
      </c>
      <c r="H61" s="14">
        <f t="shared" si="24"/>
        <v>-55473542</v>
      </c>
    </row>
    <row r="62" spans="2:8" ht="20.100000000000001" customHeight="1" x14ac:dyDescent="0.2">
      <c r="B62" s="15" t="s">
        <v>29</v>
      </c>
      <c r="C62" s="10">
        <v>9410570</v>
      </c>
      <c r="D62" s="16">
        <v>0</v>
      </c>
      <c r="E62" s="16">
        <f t="shared" ref="E62:E64" si="25">C62-D62</f>
        <v>9410570</v>
      </c>
      <c r="F62" s="10">
        <f t="shared" ref="F62:F64" si="26">G62</f>
        <v>4627848</v>
      </c>
      <c r="G62" s="10">
        <v>4627848</v>
      </c>
      <c r="H62" s="11">
        <f t="shared" ref="H62:H64" si="27">G62-C62</f>
        <v>-4782722</v>
      </c>
    </row>
    <row r="63" spans="2:8" ht="20.100000000000001" customHeight="1" x14ac:dyDescent="0.2">
      <c r="B63" s="15" t="s">
        <v>30</v>
      </c>
      <c r="C63" s="10">
        <v>57404348</v>
      </c>
      <c r="D63" s="16">
        <v>0</v>
      </c>
      <c r="E63" s="16">
        <f t="shared" si="25"/>
        <v>57404348</v>
      </c>
      <c r="F63" s="10">
        <f t="shared" si="26"/>
        <v>17875078</v>
      </c>
      <c r="G63" s="10">
        <v>17875078</v>
      </c>
      <c r="H63" s="11">
        <f t="shared" si="27"/>
        <v>-39529270</v>
      </c>
    </row>
    <row r="64" spans="2:8" ht="20.100000000000001" customHeight="1" x14ac:dyDescent="0.2">
      <c r="B64" s="15" t="s">
        <v>31</v>
      </c>
      <c r="C64" s="10">
        <v>19425693</v>
      </c>
      <c r="D64" s="16">
        <v>0</v>
      </c>
      <c r="E64" s="16">
        <f t="shared" si="25"/>
        <v>19425693</v>
      </c>
      <c r="F64" s="10">
        <f t="shared" si="26"/>
        <v>8264143</v>
      </c>
      <c r="G64" s="10">
        <v>8264143</v>
      </c>
      <c r="H64" s="11">
        <f t="shared" si="27"/>
        <v>-11161550</v>
      </c>
    </row>
    <row r="65" spans="2:8" ht="39.950000000000003" customHeight="1" x14ac:dyDescent="0.2">
      <c r="B65" s="12" t="s">
        <v>64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4">
        <v>0</v>
      </c>
    </row>
    <row r="66" spans="2:8" ht="20.100000000000001" customHeight="1" x14ac:dyDescent="0.2">
      <c r="B66" s="17"/>
      <c r="C66" s="18"/>
      <c r="D66" s="18"/>
      <c r="E66" s="18"/>
      <c r="F66" s="18"/>
      <c r="G66" s="18"/>
      <c r="H66" s="19"/>
    </row>
    <row r="67" spans="2:8" ht="20.100000000000001" customHeight="1" x14ac:dyDescent="0.2">
      <c r="B67" s="3" t="s">
        <v>65</v>
      </c>
      <c r="C67" s="4">
        <f>SUM(C68,C71:C72)</f>
        <v>144898523</v>
      </c>
      <c r="D67" s="4">
        <f t="shared" ref="D67:H67" si="28">SUM(D68,D71:D72)</f>
        <v>0</v>
      </c>
      <c r="E67" s="4">
        <f t="shared" si="28"/>
        <v>144898523</v>
      </c>
      <c r="F67" s="4">
        <f t="shared" si="28"/>
        <v>59147686.199999988</v>
      </c>
      <c r="G67" s="4">
        <f t="shared" si="28"/>
        <v>59147686.199999988</v>
      </c>
      <c r="H67" s="5">
        <f t="shared" si="28"/>
        <v>-85750836.800000012</v>
      </c>
    </row>
    <row r="68" spans="2:8" ht="20.100000000000001" customHeight="1" x14ac:dyDescent="0.2">
      <c r="B68" s="12" t="s">
        <v>65</v>
      </c>
      <c r="C68" s="13">
        <f>SUM(C69:C70)</f>
        <v>144898523</v>
      </c>
      <c r="D68" s="13">
        <f t="shared" ref="D68:H68" si="29">SUM(D69:D70)</f>
        <v>0</v>
      </c>
      <c r="E68" s="13">
        <f t="shared" si="29"/>
        <v>144898523</v>
      </c>
      <c r="F68" s="13">
        <f t="shared" si="29"/>
        <v>59147686.199999988</v>
      </c>
      <c r="G68" s="13">
        <f t="shared" si="29"/>
        <v>59147686.199999988</v>
      </c>
      <c r="H68" s="14">
        <f t="shared" si="29"/>
        <v>-85750836.800000012</v>
      </c>
    </row>
    <row r="69" spans="2:8" ht="20.100000000000001" customHeight="1" x14ac:dyDescent="0.2">
      <c r="B69" s="15" t="s">
        <v>66</v>
      </c>
      <c r="C69" s="10">
        <v>73467135</v>
      </c>
      <c r="D69" s="16">
        <v>0</v>
      </c>
      <c r="E69" s="16">
        <f t="shared" ref="E69:E70" si="30">C69-D69</f>
        <v>73467135</v>
      </c>
      <c r="F69" s="10">
        <f t="shared" ref="F69:F70" si="31">G69</f>
        <v>15628065.370000001</v>
      </c>
      <c r="G69" s="10">
        <v>15628065.370000001</v>
      </c>
      <c r="H69" s="11">
        <f t="shared" ref="H69:H70" si="32">G69-C69</f>
        <v>-57839069.629999995</v>
      </c>
    </row>
    <row r="70" spans="2:8" ht="20.100000000000001" customHeight="1" x14ac:dyDescent="0.2">
      <c r="B70" s="15" t="s">
        <v>67</v>
      </c>
      <c r="C70" s="10">
        <v>71431388</v>
      </c>
      <c r="D70" s="16">
        <v>0</v>
      </c>
      <c r="E70" s="16">
        <f t="shared" si="30"/>
        <v>71431388</v>
      </c>
      <c r="F70" s="10">
        <f t="shared" si="31"/>
        <v>43519620.829999991</v>
      </c>
      <c r="G70" s="10">
        <v>43519620.829999991</v>
      </c>
      <c r="H70" s="11">
        <f t="shared" si="32"/>
        <v>-27911767.170000009</v>
      </c>
    </row>
    <row r="71" spans="2:8" ht="20.100000000000001" customHeight="1" x14ac:dyDescent="0.2">
      <c r="B71" s="12" t="s">
        <v>68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4">
        <v>0</v>
      </c>
    </row>
    <row r="72" spans="2:8" ht="39.950000000000003" customHeight="1" x14ac:dyDescent="0.2">
      <c r="B72" s="21" t="s">
        <v>69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4">
        <v>0</v>
      </c>
    </row>
    <row r="73" spans="2:8" ht="20.100000000000001" customHeight="1" x14ac:dyDescent="0.2">
      <c r="B73" s="22"/>
      <c r="C73" s="23"/>
      <c r="D73" s="23"/>
      <c r="E73" s="23"/>
      <c r="F73" s="23"/>
      <c r="G73" s="23"/>
      <c r="H73" s="24"/>
    </row>
    <row r="74" spans="2:8" ht="20.100000000000001" customHeight="1" x14ac:dyDescent="0.2">
      <c r="B74" s="3" t="s">
        <v>70</v>
      </c>
      <c r="C74" s="4">
        <f>SUM(C75,C79,C82:C83)</f>
        <v>1095034069</v>
      </c>
      <c r="D74" s="4">
        <f t="shared" ref="D74:H74" si="33">SUM(D75,D79,D82:D83)</f>
        <v>0</v>
      </c>
      <c r="E74" s="4">
        <f t="shared" si="33"/>
        <v>1095034069</v>
      </c>
      <c r="F74" s="4">
        <f t="shared" si="33"/>
        <v>157147329.58999997</v>
      </c>
      <c r="G74" s="4">
        <f t="shared" si="33"/>
        <v>157147329.58999997</v>
      </c>
      <c r="H74" s="5">
        <f t="shared" si="33"/>
        <v>-937886739.41000009</v>
      </c>
    </row>
    <row r="75" spans="2:8" ht="20.100000000000001" customHeight="1" x14ac:dyDescent="0.2">
      <c r="B75" s="12" t="s">
        <v>70</v>
      </c>
      <c r="C75" s="13">
        <f>SUM(C76:C78)</f>
        <v>190337637</v>
      </c>
      <c r="D75" s="13">
        <f t="shared" ref="D75:H75" si="34">SUM(D76:D78)</f>
        <v>0</v>
      </c>
      <c r="E75" s="13">
        <f t="shared" si="34"/>
        <v>190337637</v>
      </c>
      <c r="F75" s="13">
        <f t="shared" si="34"/>
        <v>156002329.58999997</v>
      </c>
      <c r="G75" s="13">
        <f t="shared" si="34"/>
        <v>156002329.58999997</v>
      </c>
      <c r="H75" s="14">
        <f t="shared" si="34"/>
        <v>-34335307.410000026</v>
      </c>
    </row>
    <row r="76" spans="2:8" ht="20.100000000000001" customHeight="1" x14ac:dyDescent="0.2">
      <c r="B76" s="15" t="s">
        <v>30</v>
      </c>
      <c r="C76" s="10">
        <v>53105105</v>
      </c>
      <c r="D76" s="16">
        <v>0</v>
      </c>
      <c r="E76" s="16">
        <f t="shared" ref="E76:E81" si="35">C76-D76</f>
        <v>53105105</v>
      </c>
      <c r="F76" s="10">
        <f t="shared" ref="F76:F78" si="36">G76</f>
        <v>7137684</v>
      </c>
      <c r="G76" s="10">
        <v>7137684</v>
      </c>
      <c r="H76" s="11">
        <f t="shared" ref="H76:H78" si="37">G76-C76</f>
        <v>-45967421</v>
      </c>
    </row>
    <row r="77" spans="2:8" ht="20.100000000000001" customHeight="1" x14ac:dyDescent="0.2">
      <c r="B77" s="15" t="s">
        <v>71</v>
      </c>
      <c r="C77" s="10">
        <v>9267654</v>
      </c>
      <c r="D77" s="16">
        <v>0</v>
      </c>
      <c r="E77" s="16">
        <f t="shared" si="35"/>
        <v>9267654</v>
      </c>
      <c r="F77" s="10">
        <f t="shared" si="36"/>
        <v>25500</v>
      </c>
      <c r="G77" s="10">
        <v>25500</v>
      </c>
      <c r="H77" s="11">
        <f t="shared" si="37"/>
        <v>-9242154</v>
      </c>
    </row>
    <row r="78" spans="2:8" ht="20.100000000000001" customHeight="1" x14ac:dyDescent="0.2">
      <c r="B78" s="15" t="s">
        <v>72</v>
      </c>
      <c r="C78" s="10">
        <v>127964878</v>
      </c>
      <c r="D78" s="16">
        <v>0</v>
      </c>
      <c r="E78" s="16">
        <f t="shared" si="35"/>
        <v>127964878</v>
      </c>
      <c r="F78" s="10">
        <f t="shared" si="36"/>
        <v>148839145.58999997</v>
      </c>
      <c r="G78" s="10">
        <v>148839145.58999997</v>
      </c>
      <c r="H78" s="11">
        <f t="shared" si="37"/>
        <v>20874267.589999974</v>
      </c>
    </row>
    <row r="79" spans="2:8" ht="20.100000000000001" customHeight="1" x14ac:dyDescent="0.2">
      <c r="B79" s="12" t="s">
        <v>73</v>
      </c>
      <c r="C79" s="13">
        <f>SUM(C80:C81)</f>
        <v>904696432</v>
      </c>
      <c r="D79" s="13">
        <f t="shared" ref="D79:H79" si="38">SUM(D80:D81)</f>
        <v>0</v>
      </c>
      <c r="E79" s="13">
        <f t="shared" si="38"/>
        <v>904696432</v>
      </c>
      <c r="F79" s="13">
        <f t="shared" si="38"/>
        <v>1145000</v>
      </c>
      <c r="G79" s="13">
        <f t="shared" si="38"/>
        <v>1145000</v>
      </c>
      <c r="H79" s="14">
        <f t="shared" si="38"/>
        <v>-903551432</v>
      </c>
    </row>
    <row r="80" spans="2:8" ht="20.100000000000001" customHeight="1" x14ac:dyDescent="0.2">
      <c r="B80" s="15" t="s">
        <v>74</v>
      </c>
      <c r="C80" s="10">
        <v>4696432</v>
      </c>
      <c r="D80" s="16">
        <v>0</v>
      </c>
      <c r="E80" s="16">
        <f t="shared" si="35"/>
        <v>4696432</v>
      </c>
      <c r="F80" s="10">
        <f t="shared" ref="F80:F81" si="39">G80</f>
        <v>1145000</v>
      </c>
      <c r="G80" s="10">
        <v>1145000</v>
      </c>
      <c r="H80" s="11">
        <f t="shared" ref="H80:H81" si="40">G80-C80</f>
        <v>-3551432</v>
      </c>
    </row>
    <row r="81" spans="2:8" ht="20.100000000000001" customHeight="1" x14ac:dyDescent="0.2">
      <c r="B81" s="15" t="s">
        <v>75</v>
      </c>
      <c r="C81" s="10">
        <v>900000000</v>
      </c>
      <c r="D81" s="16">
        <v>0</v>
      </c>
      <c r="E81" s="16">
        <f t="shared" si="35"/>
        <v>900000000</v>
      </c>
      <c r="F81" s="10">
        <f t="shared" si="39"/>
        <v>0</v>
      </c>
      <c r="G81" s="10">
        <v>0</v>
      </c>
      <c r="H81" s="11">
        <f t="shared" si="40"/>
        <v>-900000000</v>
      </c>
    </row>
    <row r="82" spans="2:8" ht="20.100000000000001" customHeight="1" x14ac:dyDescent="0.2">
      <c r="B82" s="12" t="s">
        <v>76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4">
        <v>0</v>
      </c>
    </row>
    <row r="83" spans="2:8" ht="39.950000000000003" customHeight="1" x14ac:dyDescent="0.2">
      <c r="B83" s="25" t="s">
        <v>77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7">
        <v>0</v>
      </c>
    </row>
    <row r="84" spans="2:8" ht="20.100000000000001" customHeight="1" x14ac:dyDescent="0.2">
      <c r="B84" s="17"/>
      <c r="C84" s="18"/>
      <c r="D84" s="18"/>
      <c r="E84" s="18"/>
      <c r="F84" s="18"/>
      <c r="G84" s="18"/>
      <c r="H84" s="19"/>
    </row>
    <row r="85" spans="2:8" ht="24" customHeight="1" x14ac:dyDescent="0.2">
      <c r="B85" s="3" t="s">
        <v>78</v>
      </c>
      <c r="C85" s="4">
        <f>SUM(C86:C94)</f>
        <v>0</v>
      </c>
      <c r="D85" s="4">
        <f t="shared" ref="D85:H85" si="41">SUM(D86:D94)</f>
        <v>0</v>
      </c>
      <c r="E85" s="4">
        <f t="shared" si="41"/>
        <v>0</v>
      </c>
      <c r="F85" s="4">
        <f t="shared" si="41"/>
        <v>0</v>
      </c>
      <c r="G85" s="4">
        <f t="shared" si="41"/>
        <v>0</v>
      </c>
      <c r="H85" s="5">
        <f t="shared" si="41"/>
        <v>0</v>
      </c>
    </row>
    <row r="86" spans="2:8" ht="39.75" customHeight="1" x14ac:dyDescent="0.2">
      <c r="B86" s="12" t="s">
        <v>79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4">
        <v>0</v>
      </c>
    </row>
    <row r="87" spans="2:8" ht="20.100000000000001" customHeight="1" x14ac:dyDescent="0.2">
      <c r="B87" s="12" t="s">
        <v>80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4">
        <v>0</v>
      </c>
    </row>
    <row r="88" spans="2:8" ht="39.950000000000003" customHeight="1" x14ac:dyDescent="0.2">
      <c r="B88" s="12" t="s">
        <v>81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4">
        <v>0</v>
      </c>
    </row>
    <row r="89" spans="2:8" ht="39.950000000000003" customHeight="1" x14ac:dyDescent="0.2">
      <c r="B89" s="12" t="s">
        <v>82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4">
        <v>0</v>
      </c>
    </row>
    <row r="90" spans="2:8" ht="39.950000000000003" customHeight="1" x14ac:dyDescent="0.2">
      <c r="B90" s="12" t="s">
        <v>83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4">
        <v>0</v>
      </c>
    </row>
    <row r="91" spans="2:8" ht="39.950000000000003" customHeight="1" x14ac:dyDescent="0.2">
      <c r="B91" s="12" t="s">
        <v>84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4">
        <v>0</v>
      </c>
    </row>
    <row r="92" spans="2:8" ht="39.950000000000003" customHeight="1" x14ac:dyDescent="0.2">
      <c r="B92" s="12" t="s">
        <v>85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4">
        <v>0</v>
      </c>
    </row>
    <row r="93" spans="2:8" ht="39.950000000000003" customHeight="1" x14ac:dyDescent="0.2">
      <c r="B93" s="12" t="s">
        <v>86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4">
        <v>0</v>
      </c>
    </row>
    <row r="94" spans="2:8" ht="20.100000000000001" customHeight="1" x14ac:dyDescent="0.2">
      <c r="B94" s="12" t="s">
        <v>87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4">
        <v>0</v>
      </c>
    </row>
    <row r="95" spans="2:8" ht="20.100000000000001" customHeight="1" x14ac:dyDescent="0.2">
      <c r="B95" s="17"/>
      <c r="C95" s="18"/>
      <c r="D95" s="18"/>
      <c r="E95" s="18"/>
      <c r="F95" s="18"/>
      <c r="G95" s="18"/>
      <c r="H95" s="19"/>
    </row>
    <row r="96" spans="2:8" ht="39.950000000000003" customHeight="1" x14ac:dyDescent="0.2">
      <c r="B96" s="28" t="s">
        <v>88</v>
      </c>
      <c r="C96" s="4">
        <f>SUM(C97,C106,C125,C149,C168)</f>
        <v>27053347946</v>
      </c>
      <c r="D96" s="4">
        <f t="shared" ref="D96:H96" si="42">SUM(D97,D106,D125,D149,D168)</f>
        <v>0</v>
      </c>
      <c r="E96" s="4">
        <f t="shared" si="42"/>
        <v>27053347946</v>
      </c>
      <c r="F96" s="4">
        <f t="shared" si="42"/>
        <v>19492764650.669998</v>
      </c>
      <c r="G96" s="4">
        <f t="shared" si="42"/>
        <v>19492764650.669998</v>
      </c>
      <c r="H96" s="5">
        <f t="shared" si="42"/>
        <v>-7560583295.3299999</v>
      </c>
    </row>
    <row r="97" spans="2:8" ht="20.100000000000001" customHeight="1" x14ac:dyDescent="0.2">
      <c r="B97" s="12" t="s">
        <v>89</v>
      </c>
      <c r="C97" s="13">
        <f>SUM(C98:C105)</f>
        <v>11613957200</v>
      </c>
      <c r="D97" s="13">
        <f t="shared" ref="D97:H97" si="43">SUM(D98:D105)</f>
        <v>0</v>
      </c>
      <c r="E97" s="13">
        <f t="shared" si="43"/>
        <v>11613957200</v>
      </c>
      <c r="F97" s="13">
        <f t="shared" si="43"/>
        <v>8467022319.5900002</v>
      </c>
      <c r="G97" s="13">
        <f t="shared" si="43"/>
        <v>8467022319.5900002</v>
      </c>
      <c r="H97" s="14">
        <f t="shared" si="43"/>
        <v>-3146934880.4099998</v>
      </c>
    </row>
    <row r="98" spans="2:8" ht="20.100000000000001" customHeight="1" x14ac:dyDescent="0.2">
      <c r="B98" s="15" t="s">
        <v>90</v>
      </c>
      <c r="C98" s="10">
        <v>8726165547</v>
      </c>
      <c r="D98" s="16">
        <v>0</v>
      </c>
      <c r="E98" s="16">
        <f t="shared" ref="E98:E105" si="44">C98-D98</f>
        <v>8726165547</v>
      </c>
      <c r="F98" s="10">
        <f t="shared" ref="F98:F105" si="45">G98</f>
        <v>6373872499.5900002</v>
      </c>
      <c r="G98" s="10">
        <v>6373872499.5900002</v>
      </c>
      <c r="H98" s="11">
        <f t="shared" ref="H98:H105" si="46">G98-C98</f>
        <v>-2352293047.4099998</v>
      </c>
    </row>
    <row r="99" spans="2:8" ht="20.100000000000001" customHeight="1" x14ac:dyDescent="0.2">
      <c r="B99" s="15" t="s">
        <v>91</v>
      </c>
      <c r="C99" s="10">
        <v>475205218</v>
      </c>
      <c r="D99" s="16">
        <v>0</v>
      </c>
      <c r="E99" s="16">
        <f t="shared" si="44"/>
        <v>475205218</v>
      </c>
      <c r="F99" s="10">
        <f t="shared" si="45"/>
        <v>347900494</v>
      </c>
      <c r="G99" s="10">
        <v>347900494</v>
      </c>
      <c r="H99" s="11">
        <f t="shared" si="46"/>
        <v>-127304724</v>
      </c>
    </row>
    <row r="100" spans="2:8" ht="20.100000000000001" customHeight="1" x14ac:dyDescent="0.2">
      <c r="B100" s="15" t="s">
        <v>92</v>
      </c>
      <c r="C100" s="10">
        <v>743270050</v>
      </c>
      <c r="D100" s="16">
        <v>0</v>
      </c>
      <c r="E100" s="16">
        <f t="shared" si="44"/>
        <v>743270050</v>
      </c>
      <c r="F100" s="10">
        <f t="shared" si="45"/>
        <v>431885442</v>
      </c>
      <c r="G100" s="10">
        <v>431885442</v>
      </c>
      <c r="H100" s="11">
        <f t="shared" si="46"/>
        <v>-311384608</v>
      </c>
    </row>
    <row r="101" spans="2:8" ht="20.100000000000001" customHeight="1" x14ac:dyDescent="0.2">
      <c r="B101" s="15" t="s">
        <v>93</v>
      </c>
      <c r="C101" s="10">
        <v>385135545</v>
      </c>
      <c r="D101" s="16">
        <v>0</v>
      </c>
      <c r="E101" s="16">
        <f t="shared" si="44"/>
        <v>385135545</v>
      </c>
      <c r="F101" s="10">
        <f t="shared" si="45"/>
        <v>226726796</v>
      </c>
      <c r="G101" s="10">
        <v>226726796</v>
      </c>
      <c r="H101" s="11">
        <f t="shared" si="46"/>
        <v>-158408749</v>
      </c>
    </row>
    <row r="102" spans="2:8" ht="20.100000000000001" customHeight="1" x14ac:dyDescent="0.2">
      <c r="B102" s="15" t="s">
        <v>94</v>
      </c>
      <c r="C102" s="10">
        <v>58577532</v>
      </c>
      <c r="D102" s="16">
        <v>0</v>
      </c>
      <c r="E102" s="16">
        <f t="shared" si="44"/>
        <v>58577532</v>
      </c>
      <c r="F102" s="10">
        <f t="shared" si="45"/>
        <v>43933149</v>
      </c>
      <c r="G102" s="10">
        <v>43933149</v>
      </c>
      <c r="H102" s="11">
        <f t="shared" si="46"/>
        <v>-14644383</v>
      </c>
    </row>
    <row r="103" spans="2:8" ht="20.100000000000001" customHeight="1" x14ac:dyDescent="0.2">
      <c r="B103" s="15" t="s">
        <v>95</v>
      </c>
      <c r="C103" s="10">
        <v>37822964</v>
      </c>
      <c r="D103" s="16">
        <v>0</v>
      </c>
      <c r="E103" s="16">
        <f t="shared" si="44"/>
        <v>37822964</v>
      </c>
      <c r="F103" s="10">
        <f t="shared" si="45"/>
        <v>29100655</v>
      </c>
      <c r="G103" s="10">
        <v>29100655</v>
      </c>
      <c r="H103" s="11">
        <f t="shared" si="46"/>
        <v>-8722309</v>
      </c>
    </row>
    <row r="104" spans="2:8" ht="20.100000000000001" customHeight="1" x14ac:dyDescent="0.2">
      <c r="B104" s="15" t="s">
        <v>96</v>
      </c>
      <c r="C104" s="10">
        <v>369677039</v>
      </c>
      <c r="D104" s="16">
        <v>0</v>
      </c>
      <c r="E104" s="16">
        <f t="shared" si="44"/>
        <v>369677039</v>
      </c>
      <c r="F104" s="10">
        <f t="shared" si="45"/>
        <v>233394737</v>
      </c>
      <c r="G104" s="10">
        <v>233394737</v>
      </c>
      <c r="H104" s="11">
        <f t="shared" si="46"/>
        <v>-136282302</v>
      </c>
    </row>
    <row r="105" spans="2:8" ht="20.100000000000001" customHeight="1" x14ac:dyDescent="0.2">
      <c r="B105" s="15" t="s">
        <v>97</v>
      </c>
      <c r="C105" s="10">
        <v>818103305</v>
      </c>
      <c r="D105" s="16">
        <v>0</v>
      </c>
      <c r="E105" s="16">
        <f t="shared" si="44"/>
        <v>818103305</v>
      </c>
      <c r="F105" s="10">
        <f t="shared" si="45"/>
        <v>780208547</v>
      </c>
      <c r="G105" s="10">
        <v>780208547</v>
      </c>
      <c r="H105" s="11">
        <f t="shared" si="46"/>
        <v>-37894758</v>
      </c>
    </row>
    <row r="106" spans="2:8" ht="20.100000000000001" customHeight="1" x14ac:dyDescent="0.2">
      <c r="B106" s="12" t="s">
        <v>98</v>
      </c>
      <c r="C106" s="13">
        <f>SUM(C107,C110:C111,C114:C115,C120,C123:C124)</f>
        <v>11354497911</v>
      </c>
      <c r="D106" s="13">
        <f t="shared" ref="D106:H106" si="47">SUM(D107,D110:D111,D114:D115,D120,D123:D124)</f>
        <v>0</v>
      </c>
      <c r="E106" s="13">
        <f t="shared" si="47"/>
        <v>11354497911</v>
      </c>
      <c r="F106" s="13">
        <f t="shared" si="47"/>
        <v>7645449250.0500002</v>
      </c>
      <c r="G106" s="13">
        <f t="shared" si="47"/>
        <v>7645449250.0500002</v>
      </c>
      <c r="H106" s="14">
        <f t="shared" si="47"/>
        <v>-3709048660.9499998</v>
      </c>
    </row>
    <row r="107" spans="2:8" ht="20.100000000000001" customHeight="1" x14ac:dyDescent="0.2">
      <c r="B107" s="15" t="s">
        <v>99</v>
      </c>
      <c r="C107" s="29">
        <f>SUM(C108:C109)</f>
        <v>5863543459</v>
      </c>
      <c r="D107" s="29">
        <f t="shared" ref="D107:H107" si="48">SUM(D108:D109)</f>
        <v>0</v>
      </c>
      <c r="E107" s="29">
        <f t="shared" si="48"/>
        <v>5863543459</v>
      </c>
      <c r="F107" s="29">
        <f t="shared" si="48"/>
        <v>3627075189.8200002</v>
      </c>
      <c r="G107" s="29">
        <f t="shared" si="48"/>
        <v>3627075189.8200002</v>
      </c>
      <c r="H107" s="30">
        <f t="shared" si="48"/>
        <v>-2236468269.1799998</v>
      </c>
    </row>
    <row r="108" spans="2:8" ht="20.100000000000001" customHeight="1" x14ac:dyDescent="0.2">
      <c r="B108" s="31" t="s">
        <v>100</v>
      </c>
      <c r="C108" s="10">
        <v>5730441659</v>
      </c>
      <c r="D108" s="16">
        <v>0</v>
      </c>
      <c r="E108" s="16">
        <f t="shared" ref="E108:E109" si="49">C108-D108</f>
        <v>5730441659</v>
      </c>
      <c r="F108" s="10">
        <f t="shared" ref="F108:F110" si="50">G108</f>
        <v>3531301201.8200002</v>
      </c>
      <c r="G108" s="10">
        <v>3531301201.8200002</v>
      </c>
      <c r="H108" s="11">
        <f t="shared" ref="H108:H110" si="51">G108-C108</f>
        <v>-2199140457.1799998</v>
      </c>
    </row>
    <row r="109" spans="2:8" ht="20.100000000000001" customHeight="1" x14ac:dyDescent="0.2">
      <c r="B109" s="31" t="s">
        <v>101</v>
      </c>
      <c r="C109" s="10">
        <v>133101800</v>
      </c>
      <c r="D109" s="16">
        <v>0</v>
      </c>
      <c r="E109" s="16">
        <f t="shared" si="49"/>
        <v>133101800</v>
      </c>
      <c r="F109" s="10">
        <f t="shared" si="50"/>
        <v>95773988</v>
      </c>
      <c r="G109" s="10">
        <v>95773988</v>
      </c>
      <c r="H109" s="11">
        <f t="shared" si="51"/>
        <v>-37327812</v>
      </c>
    </row>
    <row r="110" spans="2:8" ht="20.100000000000001" customHeight="1" x14ac:dyDescent="0.2">
      <c r="B110" s="15" t="s">
        <v>102</v>
      </c>
      <c r="C110" s="10">
        <v>1846934844</v>
      </c>
      <c r="D110" s="16">
        <v>0</v>
      </c>
      <c r="E110" s="16">
        <v>1846934844</v>
      </c>
      <c r="F110" s="10">
        <f t="shared" si="50"/>
        <v>1324198328.6499999</v>
      </c>
      <c r="G110" s="10">
        <v>1324198328.6499999</v>
      </c>
      <c r="H110" s="11">
        <f t="shared" si="51"/>
        <v>-522736515.35000014</v>
      </c>
    </row>
    <row r="111" spans="2:8" ht="20.100000000000001" customHeight="1" x14ac:dyDescent="0.2">
      <c r="B111" s="15" t="s">
        <v>103</v>
      </c>
      <c r="C111" s="29">
        <f>SUM(C112:C113)</f>
        <v>930706932</v>
      </c>
      <c r="D111" s="29">
        <f t="shared" ref="D111:H111" si="52">SUM(D112:D113)</f>
        <v>0</v>
      </c>
      <c r="E111" s="29">
        <f t="shared" si="52"/>
        <v>930706932</v>
      </c>
      <c r="F111" s="29">
        <f t="shared" si="52"/>
        <v>822083670</v>
      </c>
      <c r="G111" s="29">
        <f t="shared" si="52"/>
        <v>822083670</v>
      </c>
      <c r="H111" s="30">
        <f t="shared" si="52"/>
        <v>-108623262</v>
      </c>
    </row>
    <row r="112" spans="2:8" ht="20.100000000000001" customHeight="1" x14ac:dyDescent="0.2">
      <c r="B112" s="31" t="s">
        <v>104</v>
      </c>
      <c r="C112" s="10">
        <v>112817103</v>
      </c>
      <c r="D112" s="16">
        <v>0</v>
      </c>
      <c r="E112" s="16">
        <f t="shared" ref="E112:E124" si="53">C112-D112</f>
        <v>112817103</v>
      </c>
      <c r="F112" s="10">
        <f t="shared" ref="F112:F114" si="54">G112</f>
        <v>99649782</v>
      </c>
      <c r="G112" s="10">
        <v>99649782</v>
      </c>
      <c r="H112" s="11">
        <f t="shared" ref="H112:H114" si="55">G112-C112</f>
        <v>-13167321</v>
      </c>
    </row>
    <row r="113" spans="2:8" ht="20.100000000000001" customHeight="1" x14ac:dyDescent="0.2">
      <c r="B113" s="31" t="s">
        <v>105</v>
      </c>
      <c r="C113" s="10">
        <v>817889829</v>
      </c>
      <c r="D113" s="16">
        <v>0</v>
      </c>
      <c r="E113" s="16">
        <f t="shared" si="53"/>
        <v>817889829</v>
      </c>
      <c r="F113" s="10">
        <f t="shared" si="54"/>
        <v>722433888</v>
      </c>
      <c r="G113" s="10">
        <v>722433888</v>
      </c>
      <c r="H113" s="11">
        <f t="shared" si="55"/>
        <v>-95455941</v>
      </c>
    </row>
    <row r="114" spans="2:8" ht="20.100000000000001" customHeight="1" x14ac:dyDescent="0.2">
      <c r="B114" s="15" t="s">
        <v>106</v>
      </c>
      <c r="C114" s="10">
        <v>1188982182</v>
      </c>
      <c r="D114" s="16">
        <v>0</v>
      </c>
      <c r="E114" s="16">
        <f t="shared" si="53"/>
        <v>1188982182</v>
      </c>
      <c r="F114" s="10">
        <f t="shared" si="54"/>
        <v>896478309</v>
      </c>
      <c r="G114" s="10">
        <v>896478309</v>
      </c>
      <c r="H114" s="11">
        <f t="shared" si="55"/>
        <v>-292503873</v>
      </c>
    </row>
    <row r="115" spans="2:8" ht="20.100000000000001" customHeight="1" x14ac:dyDescent="0.2">
      <c r="B115" s="15" t="s">
        <v>107</v>
      </c>
      <c r="C115" s="29">
        <f>SUM(C116:C119)</f>
        <v>738433252</v>
      </c>
      <c r="D115" s="29">
        <f t="shared" ref="D115:H115" si="56">SUM(D116:D119)</f>
        <v>0</v>
      </c>
      <c r="E115" s="29">
        <f t="shared" si="56"/>
        <v>738433252</v>
      </c>
      <c r="F115" s="29">
        <f t="shared" si="56"/>
        <v>376185606</v>
      </c>
      <c r="G115" s="29">
        <f t="shared" si="56"/>
        <v>376185606</v>
      </c>
      <c r="H115" s="30">
        <f t="shared" si="56"/>
        <v>-362247646</v>
      </c>
    </row>
    <row r="116" spans="2:8" ht="20.100000000000001" customHeight="1" x14ac:dyDescent="0.2">
      <c r="B116" s="31" t="s">
        <v>108</v>
      </c>
      <c r="C116" s="10">
        <v>153091445</v>
      </c>
      <c r="D116" s="16">
        <v>0</v>
      </c>
      <c r="E116" s="16">
        <f t="shared" si="53"/>
        <v>153091445</v>
      </c>
      <c r="F116" s="10">
        <f t="shared" ref="F116:F119" si="57">G116</f>
        <v>111167901</v>
      </c>
      <c r="G116" s="10">
        <v>111167901</v>
      </c>
      <c r="H116" s="11">
        <f t="shared" ref="H116:H119" si="58">G116-C116</f>
        <v>-41923544</v>
      </c>
    </row>
    <row r="117" spans="2:8" ht="20.100000000000001" customHeight="1" x14ac:dyDescent="0.2">
      <c r="B117" s="31" t="s">
        <v>109</v>
      </c>
      <c r="C117" s="10">
        <v>452102562</v>
      </c>
      <c r="D117" s="16">
        <v>0</v>
      </c>
      <c r="E117" s="16">
        <f t="shared" si="53"/>
        <v>452102562</v>
      </c>
      <c r="F117" s="10">
        <f t="shared" si="57"/>
        <v>164267991</v>
      </c>
      <c r="G117" s="10">
        <v>164267991</v>
      </c>
      <c r="H117" s="11">
        <f t="shared" si="58"/>
        <v>-287834571</v>
      </c>
    </row>
    <row r="118" spans="2:8" ht="20.100000000000001" customHeight="1" x14ac:dyDescent="0.2">
      <c r="B118" s="31" t="s">
        <v>110</v>
      </c>
      <c r="C118" s="10">
        <v>10118445</v>
      </c>
      <c r="D118" s="16">
        <v>0</v>
      </c>
      <c r="E118" s="16">
        <f t="shared" si="53"/>
        <v>10118445</v>
      </c>
      <c r="F118" s="10">
        <f t="shared" si="57"/>
        <v>7804587</v>
      </c>
      <c r="G118" s="10">
        <v>7804587</v>
      </c>
      <c r="H118" s="11">
        <f t="shared" si="58"/>
        <v>-2313858</v>
      </c>
    </row>
    <row r="119" spans="2:8" ht="20.100000000000001" customHeight="1" x14ac:dyDescent="0.2">
      <c r="B119" s="31" t="s">
        <v>111</v>
      </c>
      <c r="C119" s="10">
        <v>123120800</v>
      </c>
      <c r="D119" s="16">
        <v>0</v>
      </c>
      <c r="E119" s="16">
        <f t="shared" si="53"/>
        <v>123120800</v>
      </c>
      <c r="F119" s="10">
        <f t="shared" si="57"/>
        <v>92945127</v>
      </c>
      <c r="G119" s="10">
        <v>92945127</v>
      </c>
      <c r="H119" s="11">
        <f t="shared" si="58"/>
        <v>-30175673</v>
      </c>
    </row>
    <row r="120" spans="2:8" ht="20.100000000000001" customHeight="1" x14ac:dyDescent="0.2">
      <c r="B120" s="15" t="s">
        <v>112</v>
      </c>
      <c r="C120" s="29">
        <f>SUM(C121:C122)</f>
        <v>158457383</v>
      </c>
      <c r="D120" s="29">
        <f t="shared" ref="D120:H120" si="59">SUM(D121:D122)</f>
        <v>0</v>
      </c>
      <c r="E120" s="29">
        <f t="shared" si="59"/>
        <v>158457383</v>
      </c>
      <c r="F120" s="29">
        <f t="shared" si="59"/>
        <v>111554510</v>
      </c>
      <c r="G120" s="29">
        <f t="shared" si="59"/>
        <v>111554510</v>
      </c>
      <c r="H120" s="30">
        <f t="shared" si="59"/>
        <v>-46902873</v>
      </c>
    </row>
    <row r="121" spans="2:8" ht="20.100000000000001" customHeight="1" x14ac:dyDescent="0.2">
      <c r="B121" s="31" t="s">
        <v>113</v>
      </c>
      <c r="C121" s="10">
        <v>106136318</v>
      </c>
      <c r="D121" s="16">
        <v>0</v>
      </c>
      <c r="E121" s="16">
        <f t="shared" si="53"/>
        <v>106136318</v>
      </c>
      <c r="F121" s="10">
        <f t="shared" ref="F121:F124" si="60">G121</f>
        <v>73734742</v>
      </c>
      <c r="G121" s="10">
        <v>73734742</v>
      </c>
      <c r="H121" s="11">
        <f t="shared" ref="H121:H124" si="61">G121-C121</f>
        <v>-32401576</v>
      </c>
    </row>
    <row r="122" spans="2:8" ht="20.100000000000001" customHeight="1" x14ac:dyDescent="0.2">
      <c r="B122" s="31" t="s">
        <v>114</v>
      </c>
      <c r="C122" s="10">
        <v>52321065</v>
      </c>
      <c r="D122" s="16">
        <v>0</v>
      </c>
      <c r="E122" s="16">
        <f t="shared" si="53"/>
        <v>52321065</v>
      </c>
      <c r="F122" s="10">
        <f t="shared" si="60"/>
        <v>37819768</v>
      </c>
      <c r="G122" s="10">
        <v>37819768</v>
      </c>
      <c r="H122" s="11">
        <f t="shared" si="61"/>
        <v>-14501297</v>
      </c>
    </row>
    <row r="123" spans="2:8" ht="20.100000000000001" customHeight="1" x14ac:dyDescent="0.2">
      <c r="B123" s="15" t="s">
        <v>115</v>
      </c>
      <c r="C123" s="10">
        <v>191286668</v>
      </c>
      <c r="D123" s="16">
        <v>0</v>
      </c>
      <c r="E123" s="16">
        <f t="shared" si="53"/>
        <v>191286668</v>
      </c>
      <c r="F123" s="10">
        <f t="shared" si="60"/>
        <v>158404613.93000001</v>
      </c>
      <c r="G123" s="10">
        <v>158404613.93000001</v>
      </c>
      <c r="H123" s="11">
        <f t="shared" si="61"/>
        <v>-32882054.069999993</v>
      </c>
    </row>
    <row r="124" spans="2:8" ht="20.100000000000001" customHeight="1" x14ac:dyDescent="0.2">
      <c r="B124" s="15" t="s">
        <v>116</v>
      </c>
      <c r="C124" s="10">
        <v>436153191</v>
      </c>
      <c r="D124" s="16">
        <v>0</v>
      </c>
      <c r="E124" s="16">
        <f t="shared" si="53"/>
        <v>436153191</v>
      </c>
      <c r="F124" s="10">
        <f t="shared" si="60"/>
        <v>329469022.64999998</v>
      </c>
      <c r="G124" s="10">
        <v>329469022.64999998</v>
      </c>
      <c r="H124" s="11">
        <f t="shared" si="61"/>
        <v>-106684168.35000002</v>
      </c>
    </row>
    <row r="125" spans="2:8" ht="20.100000000000001" customHeight="1" x14ac:dyDescent="0.2">
      <c r="B125" s="12" t="s">
        <v>117</v>
      </c>
      <c r="C125" s="13">
        <f>SUM(C126,C144,C148)</f>
        <v>2291180931</v>
      </c>
      <c r="D125" s="13">
        <f t="shared" ref="D125:H125" si="62">SUM(D126,D144,D148)</f>
        <v>0</v>
      </c>
      <c r="E125" s="13">
        <f t="shared" si="62"/>
        <v>2291180931</v>
      </c>
      <c r="F125" s="13">
        <f t="shared" si="62"/>
        <v>2726134861.96</v>
      </c>
      <c r="G125" s="13">
        <f t="shared" si="62"/>
        <v>2726134861.96</v>
      </c>
      <c r="H125" s="14">
        <f t="shared" si="62"/>
        <v>434953930.96000004</v>
      </c>
    </row>
    <row r="126" spans="2:8" ht="20.100000000000001" customHeight="1" x14ac:dyDescent="0.2">
      <c r="B126" s="15" t="s">
        <v>118</v>
      </c>
      <c r="C126" s="29">
        <f>SUM(C127:C143)</f>
        <v>1975839898</v>
      </c>
      <c r="D126" s="29">
        <f t="shared" ref="D126:H126" si="63">SUM(D127:D143)</f>
        <v>0</v>
      </c>
      <c r="E126" s="29">
        <f t="shared" si="63"/>
        <v>1975839898</v>
      </c>
      <c r="F126" s="29">
        <f t="shared" si="63"/>
        <v>1819291849.96</v>
      </c>
      <c r="G126" s="29">
        <f t="shared" si="63"/>
        <v>1819291849.96</v>
      </c>
      <c r="H126" s="30">
        <f t="shared" si="63"/>
        <v>-156548048.03999996</v>
      </c>
    </row>
    <row r="127" spans="2:8" ht="20.100000000000001" customHeight="1" x14ac:dyDescent="0.2">
      <c r="B127" s="31" t="s">
        <v>119</v>
      </c>
      <c r="C127" s="10">
        <v>66824684</v>
      </c>
      <c r="D127" s="16">
        <v>0</v>
      </c>
      <c r="E127" s="16">
        <f t="shared" ref="E127:E167" si="64">C127-D127</f>
        <v>66824684</v>
      </c>
      <c r="F127" s="10">
        <f t="shared" ref="F127:F143" si="65">G127</f>
        <v>47532557.719999999</v>
      </c>
      <c r="G127" s="10">
        <v>47532557.719999999</v>
      </c>
      <c r="H127" s="11">
        <f t="shared" ref="H127:H143" si="66">G127-C127</f>
        <v>-19292126.280000001</v>
      </c>
    </row>
    <row r="128" spans="2:8" ht="20.100000000000001" customHeight="1" x14ac:dyDescent="0.2">
      <c r="B128" s="31" t="s">
        <v>120</v>
      </c>
      <c r="C128" s="10">
        <v>0</v>
      </c>
      <c r="D128" s="16">
        <v>0</v>
      </c>
      <c r="E128" s="16">
        <f t="shared" si="64"/>
        <v>0</v>
      </c>
      <c r="F128" s="10">
        <f t="shared" si="65"/>
        <v>0</v>
      </c>
      <c r="G128" s="10">
        <v>0</v>
      </c>
      <c r="H128" s="11">
        <f t="shared" si="66"/>
        <v>0</v>
      </c>
    </row>
    <row r="129" spans="2:8" ht="20.100000000000001" customHeight="1" x14ac:dyDescent="0.2">
      <c r="B129" s="31" t="s">
        <v>121</v>
      </c>
      <c r="C129" s="10">
        <v>18312875</v>
      </c>
      <c r="D129" s="16">
        <v>0</v>
      </c>
      <c r="E129" s="16">
        <f t="shared" si="64"/>
        <v>18312875</v>
      </c>
      <c r="F129" s="10">
        <f t="shared" si="65"/>
        <v>0</v>
      </c>
      <c r="G129" s="10">
        <v>0</v>
      </c>
      <c r="H129" s="11">
        <f t="shared" si="66"/>
        <v>-18312875</v>
      </c>
    </row>
    <row r="130" spans="2:8" ht="20.100000000000001" customHeight="1" x14ac:dyDescent="0.2">
      <c r="B130" s="31" t="s">
        <v>122</v>
      </c>
      <c r="C130" s="10">
        <v>0</v>
      </c>
      <c r="D130" s="16">
        <v>0</v>
      </c>
      <c r="E130" s="16">
        <f t="shared" si="64"/>
        <v>0</v>
      </c>
      <c r="F130" s="10">
        <f t="shared" si="65"/>
        <v>0</v>
      </c>
      <c r="G130" s="10">
        <v>0</v>
      </c>
      <c r="H130" s="11">
        <f t="shared" si="66"/>
        <v>0</v>
      </c>
    </row>
    <row r="131" spans="2:8" ht="20.100000000000001" customHeight="1" x14ac:dyDescent="0.2">
      <c r="B131" s="31" t="s">
        <v>123</v>
      </c>
      <c r="C131" s="10">
        <v>0</v>
      </c>
      <c r="D131" s="16">
        <v>0</v>
      </c>
      <c r="E131" s="16">
        <f t="shared" si="64"/>
        <v>0</v>
      </c>
      <c r="F131" s="10">
        <f t="shared" si="65"/>
        <v>0</v>
      </c>
      <c r="G131" s="10">
        <v>0</v>
      </c>
      <c r="H131" s="11">
        <f t="shared" si="66"/>
        <v>0</v>
      </c>
    </row>
    <row r="132" spans="2:8" ht="20.100000000000001" customHeight="1" x14ac:dyDescent="0.2">
      <c r="B132" s="31" t="s">
        <v>124</v>
      </c>
      <c r="C132" s="10">
        <v>984237181</v>
      </c>
      <c r="D132" s="16">
        <v>0</v>
      </c>
      <c r="E132" s="16">
        <f t="shared" si="64"/>
        <v>984237181</v>
      </c>
      <c r="F132" s="10">
        <f t="shared" si="65"/>
        <v>630986308.89999998</v>
      </c>
      <c r="G132" s="10">
        <v>630986308.89999998</v>
      </c>
      <c r="H132" s="11">
        <f t="shared" si="66"/>
        <v>-353250872.10000002</v>
      </c>
    </row>
    <row r="133" spans="2:8" ht="20.100000000000001" customHeight="1" x14ac:dyDescent="0.2">
      <c r="B133" s="31" t="s">
        <v>125</v>
      </c>
      <c r="C133" s="10">
        <v>716167079</v>
      </c>
      <c r="D133" s="16">
        <v>0</v>
      </c>
      <c r="E133" s="16">
        <f t="shared" si="64"/>
        <v>716167079</v>
      </c>
      <c r="F133" s="10">
        <f t="shared" si="65"/>
        <v>448432227.67000002</v>
      </c>
      <c r="G133" s="10">
        <v>448432227.67000002</v>
      </c>
      <c r="H133" s="11">
        <f t="shared" si="66"/>
        <v>-267734851.32999998</v>
      </c>
    </row>
    <row r="134" spans="2:8" ht="20.100000000000001" customHeight="1" x14ac:dyDescent="0.2">
      <c r="B134" s="31" t="s">
        <v>126</v>
      </c>
      <c r="C134" s="10">
        <v>20714508</v>
      </c>
      <c r="D134" s="16">
        <v>0</v>
      </c>
      <c r="E134" s="16">
        <f t="shared" si="64"/>
        <v>20714508</v>
      </c>
      <c r="F134" s="10">
        <f t="shared" si="65"/>
        <v>-64.31</v>
      </c>
      <c r="G134" s="10">
        <v>-64.31</v>
      </c>
      <c r="H134" s="11">
        <f t="shared" si="66"/>
        <v>-20714572.309999999</v>
      </c>
    </row>
    <row r="135" spans="2:8" ht="20.100000000000001" customHeight="1" x14ac:dyDescent="0.2">
      <c r="B135" s="31" t="s">
        <v>127</v>
      </c>
      <c r="C135" s="10">
        <v>89144561</v>
      </c>
      <c r="D135" s="16">
        <v>0</v>
      </c>
      <c r="E135" s="16">
        <f t="shared" si="64"/>
        <v>89144561</v>
      </c>
      <c r="F135" s="10">
        <f t="shared" si="65"/>
        <v>74396745.760000005</v>
      </c>
      <c r="G135" s="10">
        <v>74396745.760000005</v>
      </c>
      <c r="H135" s="11">
        <f t="shared" si="66"/>
        <v>-14747815.239999995</v>
      </c>
    </row>
    <row r="136" spans="2:8" ht="20.100000000000001" customHeight="1" x14ac:dyDescent="0.2">
      <c r="B136" s="31" t="s">
        <v>128</v>
      </c>
      <c r="C136" s="10">
        <v>0</v>
      </c>
      <c r="D136" s="16">
        <v>0</v>
      </c>
      <c r="E136" s="16">
        <f t="shared" si="64"/>
        <v>0</v>
      </c>
      <c r="F136" s="10">
        <f t="shared" si="65"/>
        <v>26665000</v>
      </c>
      <c r="G136" s="10">
        <v>26665000</v>
      </c>
      <c r="H136" s="11">
        <f t="shared" si="66"/>
        <v>26665000</v>
      </c>
    </row>
    <row r="137" spans="2:8" ht="20.100000000000001" customHeight="1" x14ac:dyDescent="0.2">
      <c r="B137" s="31" t="s">
        <v>129</v>
      </c>
      <c r="C137" s="10">
        <v>0</v>
      </c>
      <c r="D137" s="16">
        <v>0</v>
      </c>
      <c r="E137" s="16">
        <f t="shared" si="64"/>
        <v>0</v>
      </c>
      <c r="F137" s="10">
        <f t="shared" si="65"/>
        <v>230000</v>
      </c>
      <c r="G137" s="10">
        <v>230000</v>
      </c>
      <c r="H137" s="11">
        <f t="shared" si="66"/>
        <v>230000</v>
      </c>
    </row>
    <row r="138" spans="2:8" ht="20.100000000000001" customHeight="1" x14ac:dyDescent="0.2">
      <c r="B138" s="31" t="s">
        <v>130</v>
      </c>
      <c r="C138" s="10">
        <v>0</v>
      </c>
      <c r="D138" s="16">
        <v>0</v>
      </c>
      <c r="E138" s="16">
        <f t="shared" si="64"/>
        <v>0</v>
      </c>
      <c r="F138" s="10">
        <f t="shared" si="65"/>
        <v>0</v>
      </c>
      <c r="G138" s="10">
        <v>0</v>
      </c>
      <c r="H138" s="11">
        <f t="shared" si="66"/>
        <v>0</v>
      </c>
    </row>
    <row r="139" spans="2:8" ht="20.100000000000001" customHeight="1" x14ac:dyDescent="0.2">
      <c r="B139" s="31" t="s">
        <v>131</v>
      </c>
      <c r="C139" s="10">
        <v>60719733</v>
      </c>
      <c r="D139" s="16">
        <v>0</v>
      </c>
      <c r="E139" s="16">
        <f t="shared" si="64"/>
        <v>60719733</v>
      </c>
      <c r="F139" s="10">
        <f t="shared" si="65"/>
        <v>571712094.98000002</v>
      </c>
      <c r="G139" s="10">
        <v>571712094.98000002</v>
      </c>
      <c r="H139" s="11">
        <f t="shared" si="66"/>
        <v>510992361.98000002</v>
      </c>
    </row>
    <row r="140" spans="2:8" ht="20.100000000000001" customHeight="1" x14ac:dyDescent="0.2">
      <c r="B140" s="31" t="s">
        <v>132</v>
      </c>
      <c r="C140" s="10">
        <v>0</v>
      </c>
      <c r="D140" s="16">
        <v>0</v>
      </c>
      <c r="E140" s="16">
        <f t="shared" si="64"/>
        <v>0</v>
      </c>
      <c r="F140" s="10">
        <f t="shared" si="65"/>
        <v>0</v>
      </c>
      <c r="G140" s="10">
        <v>0</v>
      </c>
      <c r="H140" s="11">
        <f t="shared" si="66"/>
        <v>0</v>
      </c>
    </row>
    <row r="141" spans="2:8" ht="20.100000000000001" customHeight="1" x14ac:dyDescent="0.2">
      <c r="B141" s="31" t="s">
        <v>133</v>
      </c>
      <c r="C141" s="10">
        <v>0</v>
      </c>
      <c r="D141" s="16">
        <v>0</v>
      </c>
      <c r="E141" s="16">
        <f t="shared" si="64"/>
        <v>0</v>
      </c>
      <c r="F141" s="10">
        <f t="shared" si="65"/>
        <v>0</v>
      </c>
      <c r="G141" s="10">
        <v>0</v>
      </c>
      <c r="H141" s="11">
        <f t="shared" si="66"/>
        <v>0</v>
      </c>
    </row>
    <row r="142" spans="2:8" ht="20.100000000000001" customHeight="1" x14ac:dyDescent="0.2">
      <c r="B142" s="31" t="s">
        <v>134</v>
      </c>
      <c r="C142" s="10">
        <v>11547204</v>
      </c>
      <c r="D142" s="16">
        <v>0</v>
      </c>
      <c r="E142" s="16">
        <f t="shared" si="64"/>
        <v>11547204</v>
      </c>
      <c r="F142" s="10">
        <f t="shared" si="65"/>
        <v>9336979.2400000002</v>
      </c>
      <c r="G142" s="10">
        <v>9336979.2400000002</v>
      </c>
      <c r="H142" s="11">
        <f t="shared" si="66"/>
        <v>-2210224.7599999998</v>
      </c>
    </row>
    <row r="143" spans="2:8" ht="20.100000000000001" customHeight="1" x14ac:dyDescent="0.2">
      <c r="B143" s="31" t="s">
        <v>135</v>
      </c>
      <c r="C143" s="10">
        <v>8172073</v>
      </c>
      <c r="D143" s="16">
        <v>0</v>
      </c>
      <c r="E143" s="16">
        <f t="shared" si="64"/>
        <v>8172073</v>
      </c>
      <c r="F143" s="10">
        <f t="shared" si="65"/>
        <v>10000000</v>
      </c>
      <c r="G143" s="10">
        <v>10000000</v>
      </c>
      <c r="H143" s="11">
        <f t="shared" si="66"/>
        <v>1827927</v>
      </c>
    </row>
    <row r="144" spans="2:8" ht="20.100000000000001" customHeight="1" x14ac:dyDescent="0.2">
      <c r="B144" s="15" t="s">
        <v>136</v>
      </c>
      <c r="C144" s="29">
        <f>SUM(C145:C147)</f>
        <v>315341033</v>
      </c>
      <c r="D144" s="29">
        <f t="shared" ref="D144:H144" si="67">SUM(D145:D147)</f>
        <v>0</v>
      </c>
      <c r="E144" s="29">
        <f t="shared" si="67"/>
        <v>315341033</v>
      </c>
      <c r="F144" s="29">
        <f t="shared" si="67"/>
        <v>238483001</v>
      </c>
      <c r="G144" s="29">
        <f t="shared" si="67"/>
        <v>238483001</v>
      </c>
      <c r="H144" s="30">
        <f t="shared" si="67"/>
        <v>-76858032</v>
      </c>
    </row>
    <row r="145" spans="2:8" ht="20.100000000000001" customHeight="1" x14ac:dyDescent="0.2">
      <c r="B145" s="31" t="s">
        <v>137</v>
      </c>
      <c r="C145" s="10">
        <v>234645772</v>
      </c>
      <c r="D145" s="16">
        <v>0</v>
      </c>
      <c r="E145" s="16">
        <f t="shared" si="64"/>
        <v>234645772</v>
      </c>
      <c r="F145" s="10">
        <f t="shared" ref="F145:F148" si="68">G145</f>
        <v>179853001</v>
      </c>
      <c r="G145" s="10">
        <v>179853001</v>
      </c>
      <c r="H145" s="11">
        <f t="shared" ref="H145:H148" si="69">G145-C145</f>
        <v>-54792771</v>
      </c>
    </row>
    <row r="146" spans="2:8" ht="20.100000000000001" customHeight="1" x14ac:dyDescent="0.2">
      <c r="B146" s="31" t="s">
        <v>138</v>
      </c>
      <c r="C146" s="10">
        <v>66369771</v>
      </c>
      <c r="D146" s="16">
        <v>0</v>
      </c>
      <c r="E146" s="16">
        <f t="shared" si="64"/>
        <v>66369771</v>
      </c>
      <c r="F146" s="10">
        <f t="shared" si="68"/>
        <v>48264000</v>
      </c>
      <c r="G146" s="10">
        <v>48264000</v>
      </c>
      <c r="H146" s="11">
        <f t="shared" si="69"/>
        <v>-18105771</v>
      </c>
    </row>
    <row r="147" spans="2:8" ht="20.100000000000001" customHeight="1" x14ac:dyDescent="0.2">
      <c r="B147" s="31" t="s">
        <v>139</v>
      </c>
      <c r="C147" s="10">
        <v>14325490</v>
      </c>
      <c r="D147" s="16">
        <v>0</v>
      </c>
      <c r="E147" s="16">
        <f t="shared" si="64"/>
        <v>14325490</v>
      </c>
      <c r="F147" s="10">
        <f t="shared" si="68"/>
        <v>10366000</v>
      </c>
      <c r="G147" s="10">
        <v>10366000</v>
      </c>
      <c r="H147" s="11">
        <f t="shared" si="69"/>
        <v>-3959490</v>
      </c>
    </row>
    <row r="148" spans="2:8" ht="20.100000000000001" customHeight="1" x14ac:dyDescent="0.2">
      <c r="B148" s="15" t="s">
        <v>140</v>
      </c>
      <c r="C148" s="10">
        <v>0</v>
      </c>
      <c r="D148" s="32">
        <v>0</v>
      </c>
      <c r="E148" s="16">
        <f t="shared" si="64"/>
        <v>0</v>
      </c>
      <c r="F148" s="10">
        <f t="shared" si="68"/>
        <v>668360011</v>
      </c>
      <c r="G148" s="10">
        <v>668360011</v>
      </c>
      <c r="H148" s="11">
        <f t="shared" si="69"/>
        <v>668360011</v>
      </c>
    </row>
    <row r="149" spans="2:8" ht="20.100000000000001" customHeight="1" x14ac:dyDescent="0.2">
      <c r="B149" s="12" t="s">
        <v>141</v>
      </c>
      <c r="C149" s="13">
        <f t="shared" ref="C149:H149" si="70">SUM(C150:C152,C155:C167)</f>
        <v>1793711904</v>
      </c>
      <c r="D149" s="13">
        <f t="shared" si="70"/>
        <v>0</v>
      </c>
      <c r="E149" s="13">
        <f t="shared" si="70"/>
        <v>1793711904</v>
      </c>
      <c r="F149" s="13">
        <f t="shared" si="70"/>
        <v>654158219.06999993</v>
      </c>
      <c r="G149" s="13">
        <f t="shared" si="70"/>
        <v>654158219.06999993</v>
      </c>
      <c r="H149" s="14">
        <f t="shared" si="70"/>
        <v>-1139553684.9300001</v>
      </c>
    </row>
    <row r="150" spans="2:8" ht="20.100000000000001" customHeight="1" x14ac:dyDescent="0.2">
      <c r="B150" s="15" t="s">
        <v>142</v>
      </c>
      <c r="C150" s="10">
        <v>670185</v>
      </c>
      <c r="D150" s="16">
        <v>0</v>
      </c>
      <c r="E150" s="16">
        <f t="shared" si="64"/>
        <v>670185</v>
      </c>
      <c r="F150" s="10">
        <f t="shared" ref="F150:F151" si="71">G150</f>
        <v>219862</v>
      </c>
      <c r="G150" s="10">
        <v>219862</v>
      </c>
      <c r="H150" s="11">
        <f t="shared" ref="H150:H151" si="72">G150-C150</f>
        <v>-450323</v>
      </c>
    </row>
    <row r="151" spans="2:8" ht="20.100000000000001" customHeight="1" x14ac:dyDescent="0.2">
      <c r="B151" s="15" t="s">
        <v>143</v>
      </c>
      <c r="C151" s="10">
        <v>239327706</v>
      </c>
      <c r="D151" s="16">
        <v>0</v>
      </c>
      <c r="E151" s="16">
        <f t="shared" si="64"/>
        <v>239327706</v>
      </c>
      <c r="F151" s="10">
        <f t="shared" si="71"/>
        <v>93902065</v>
      </c>
      <c r="G151" s="10">
        <v>93902065</v>
      </c>
      <c r="H151" s="11">
        <f t="shared" si="72"/>
        <v>-145425641</v>
      </c>
    </row>
    <row r="152" spans="2:8" ht="20.100000000000001" customHeight="1" x14ac:dyDescent="0.2">
      <c r="B152" s="15" t="s">
        <v>144</v>
      </c>
      <c r="C152" s="29">
        <f>SUM(C153:C154)</f>
        <v>102628528</v>
      </c>
      <c r="D152" s="29">
        <f t="shared" ref="D152:H152" si="73">SUM(D153:D154)</f>
        <v>0</v>
      </c>
      <c r="E152" s="29">
        <f t="shared" si="73"/>
        <v>102628528</v>
      </c>
      <c r="F152" s="29">
        <f t="shared" si="73"/>
        <v>45013226.07</v>
      </c>
      <c r="G152" s="29">
        <f t="shared" si="73"/>
        <v>45013226.07</v>
      </c>
      <c r="H152" s="30">
        <f t="shared" si="73"/>
        <v>-57615301.93</v>
      </c>
    </row>
    <row r="153" spans="2:8" ht="20.100000000000001" customHeight="1" x14ac:dyDescent="0.2">
      <c r="B153" s="31" t="s">
        <v>145</v>
      </c>
      <c r="C153" s="10">
        <v>19353440</v>
      </c>
      <c r="D153" s="16">
        <v>0</v>
      </c>
      <c r="E153" s="16">
        <f t="shared" si="64"/>
        <v>19353440</v>
      </c>
      <c r="F153" s="10">
        <f t="shared" ref="F153:F167" si="74">G153</f>
        <v>45013226.07</v>
      </c>
      <c r="G153" s="10">
        <v>45013226.07</v>
      </c>
      <c r="H153" s="11">
        <f t="shared" ref="H153:H167" si="75">G153-C153</f>
        <v>25659786.07</v>
      </c>
    </row>
    <row r="154" spans="2:8" ht="20.100000000000001" customHeight="1" x14ac:dyDescent="0.2">
      <c r="B154" s="31" t="s">
        <v>146</v>
      </c>
      <c r="C154" s="10">
        <v>83275088</v>
      </c>
      <c r="D154" s="16">
        <v>0</v>
      </c>
      <c r="E154" s="16">
        <f t="shared" si="64"/>
        <v>83275088</v>
      </c>
      <c r="F154" s="10">
        <f t="shared" si="74"/>
        <v>0</v>
      </c>
      <c r="G154" s="10">
        <v>0</v>
      </c>
      <c r="H154" s="11">
        <f t="shared" si="75"/>
        <v>-83275088</v>
      </c>
    </row>
    <row r="155" spans="2:8" ht="20.100000000000001" customHeight="1" x14ac:dyDescent="0.2">
      <c r="B155" s="15" t="s">
        <v>147</v>
      </c>
      <c r="C155" s="10">
        <v>1706154</v>
      </c>
      <c r="D155" s="16">
        <v>0</v>
      </c>
      <c r="E155" s="16">
        <f t="shared" si="64"/>
        <v>1706154</v>
      </c>
      <c r="F155" s="10">
        <f t="shared" si="74"/>
        <v>10025626</v>
      </c>
      <c r="G155" s="10">
        <v>10025626</v>
      </c>
      <c r="H155" s="11">
        <f t="shared" si="75"/>
        <v>8319472</v>
      </c>
    </row>
    <row r="156" spans="2:8" ht="20.100000000000001" customHeight="1" x14ac:dyDescent="0.2">
      <c r="B156" s="15" t="s">
        <v>148</v>
      </c>
      <c r="C156" s="10">
        <v>1010853116</v>
      </c>
      <c r="D156" s="16">
        <v>0</v>
      </c>
      <c r="E156" s="16">
        <f t="shared" si="64"/>
        <v>1010853116</v>
      </c>
      <c r="F156" s="10">
        <f t="shared" si="74"/>
        <v>270235304</v>
      </c>
      <c r="G156" s="10">
        <v>270235304</v>
      </c>
      <c r="H156" s="11">
        <f t="shared" si="75"/>
        <v>-740617812</v>
      </c>
    </row>
    <row r="157" spans="2:8" ht="20.100000000000001" customHeight="1" x14ac:dyDescent="0.2">
      <c r="B157" s="15" t="s">
        <v>149</v>
      </c>
      <c r="C157" s="10">
        <v>6195315</v>
      </c>
      <c r="D157" s="16">
        <v>0</v>
      </c>
      <c r="E157" s="16">
        <f t="shared" si="64"/>
        <v>6195315</v>
      </c>
      <c r="F157" s="10">
        <f t="shared" si="74"/>
        <v>1601196</v>
      </c>
      <c r="G157" s="10">
        <v>1601196</v>
      </c>
      <c r="H157" s="11">
        <f t="shared" si="75"/>
        <v>-4594119</v>
      </c>
    </row>
    <row r="158" spans="2:8" ht="20.100000000000001" customHeight="1" x14ac:dyDescent="0.2">
      <c r="B158" s="15" t="s">
        <v>150</v>
      </c>
      <c r="C158" s="10">
        <v>5087805</v>
      </c>
      <c r="D158" s="16">
        <v>0</v>
      </c>
      <c r="E158" s="16">
        <f t="shared" si="64"/>
        <v>5087805</v>
      </c>
      <c r="F158" s="10">
        <f t="shared" si="74"/>
        <v>11727607</v>
      </c>
      <c r="G158" s="10">
        <v>11727607</v>
      </c>
      <c r="H158" s="11">
        <f t="shared" si="75"/>
        <v>6639802</v>
      </c>
    </row>
    <row r="159" spans="2:8" ht="20.100000000000001" customHeight="1" x14ac:dyDescent="0.2">
      <c r="B159" s="15" t="s">
        <v>151</v>
      </c>
      <c r="C159" s="10">
        <v>28120386</v>
      </c>
      <c r="D159" s="16">
        <v>0</v>
      </c>
      <c r="E159" s="16">
        <f t="shared" si="64"/>
        <v>28120386</v>
      </c>
      <c r="F159" s="10">
        <f t="shared" si="74"/>
        <v>0</v>
      </c>
      <c r="G159" s="10">
        <v>0</v>
      </c>
      <c r="H159" s="11">
        <f t="shared" si="75"/>
        <v>-28120386</v>
      </c>
    </row>
    <row r="160" spans="2:8" ht="20.100000000000001" customHeight="1" x14ac:dyDescent="0.2">
      <c r="B160" s="15" t="s">
        <v>152</v>
      </c>
      <c r="C160" s="10">
        <v>5125539</v>
      </c>
      <c r="D160" s="16">
        <v>0</v>
      </c>
      <c r="E160" s="16">
        <f t="shared" si="64"/>
        <v>5125539</v>
      </c>
      <c r="F160" s="10">
        <f t="shared" si="74"/>
        <v>23660</v>
      </c>
      <c r="G160" s="10">
        <v>23660</v>
      </c>
      <c r="H160" s="11">
        <f t="shared" si="75"/>
        <v>-5101879</v>
      </c>
    </row>
    <row r="161" spans="2:8" ht="20.100000000000001" customHeight="1" x14ac:dyDescent="0.2">
      <c r="B161" s="15" t="s">
        <v>153</v>
      </c>
      <c r="C161" s="10">
        <v>89938968</v>
      </c>
      <c r="D161" s="16">
        <v>0</v>
      </c>
      <c r="E161" s="16">
        <f t="shared" si="64"/>
        <v>89938968</v>
      </c>
      <c r="F161" s="10">
        <f t="shared" si="74"/>
        <v>26279269</v>
      </c>
      <c r="G161" s="10">
        <v>26279269</v>
      </c>
      <c r="H161" s="11">
        <f t="shared" si="75"/>
        <v>-63659699</v>
      </c>
    </row>
    <row r="162" spans="2:8" ht="20.100000000000001" customHeight="1" x14ac:dyDescent="0.2">
      <c r="B162" s="15" t="s">
        <v>154</v>
      </c>
      <c r="C162" s="10">
        <v>197771696</v>
      </c>
      <c r="D162" s="16">
        <v>0</v>
      </c>
      <c r="E162" s="16">
        <f t="shared" si="64"/>
        <v>197771696</v>
      </c>
      <c r="F162" s="10">
        <f t="shared" si="74"/>
        <v>142327857</v>
      </c>
      <c r="G162" s="10">
        <v>142327857</v>
      </c>
      <c r="H162" s="11">
        <f t="shared" si="75"/>
        <v>-55443839</v>
      </c>
    </row>
    <row r="163" spans="2:8" ht="20.100000000000001" customHeight="1" x14ac:dyDescent="0.2">
      <c r="B163" s="15" t="s">
        <v>155</v>
      </c>
      <c r="C163" s="10">
        <v>90864596</v>
      </c>
      <c r="D163" s="16">
        <v>0</v>
      </c>
      <c r="E163" s="16">
        <f t="shared" si="64"/>
        <v>90864596</v>
      </c>
      <c r="F163" s="10">
        <f t="shared" si="74"/>
        <v>0</v>
      </c>
      <c r="G163" s="10">
        <v>0</v>
      </c>
      <c r="H163" s="11">
        <f t="shared" si="75"/>
        <v>-90864596</v>
      </c>
    </row>
    <row r="164" spans="2:8" ht="20.100000000000001" customHeight="1" x14ac:dyDescent="0.2">
      <c r="B164" s="15" t="s">
        <v>156</v>
      </c>
      <c r="C164" s="10">
        <v>14863008</v>
      </c>
      <c r="D164" s="16">
        <v>0</v>
      </c>
      <c r="E164" s="16">
        <f t="shared" si="64"/>
        <v>14863008</v>
      </c>
      <c r="F164" s="10">
        <f t="shared" si="74"/>
        <v>0</v>
      </c>
      <c r="G164" s="10">
        <v>0</v>
      </c>
      <c r="H164" s="11">
        <f t="shared" si="75"/>
        <v>-14863008</v>
      </c>
    </row>
    <row r="165" spans="2:8" ht="20.100000000000001" customHeight="1" x14ac:dyDescent="0.2">
      <c r="B165" s="15" t="s">
        <v>157</v>
      </c>
      <c r="C165" s="10">
        <v>558902</v>
      </c>
      <c r="D165" s="16">
        <v>0</v>
      </c>
      <c r="E165" s="16">
        <f t="shared" si="64"/>
        <v>558902</v>
      </c>
      <c r="F165" s="10">
        <f t="shared" si="74"/>
        <v>0</v>
      </c>
      <c r="G165" s="10">
        <v>0</v>
      </c>
      <c r="H165" s="11">
        <f t="shared" si="75"/>
        <v>-558902</v>
      </c>
    </row>
    <row r="166" spans="2:8" ht="20.100000000000001" customHeight="1" x14ac:dyDescent="0.2">
      <c r="B166" s="15" t="s">
        <v>158</v>
      </c>
      <c r="C166" s="10">
        <v>0</v>
      </c>
      <c r="D166" s="16">
        <v>0</v>
      </c>
      <c r="E166" s="16">
        <f t="shared" si="64"/>
        <v>0</v>
      </c>
      <c r="F166" s="10">
        <f t="shared" si="74"/>
        <v>7677</v>
      </c>
      <c r="G166" s="10">
        <v>7677</v>
      </c>
      <c r="H166" s="11">
        <f t="shared" si="75"/>
        <v>7677</v>
      </c>
    </row>
    <row r="167" spans="2:8" ht="20.100000000000001" customHeight="1" x14ac:dyDescent="0.2">
      <c r="B167" s="15" t="s">
        <v>159</v>
      </c>
      <c r="C167" s="10">
        <v>0</v>
      </c>
      <c r="D167" s="16">
        <v>0</v>
      </c>
      <c r="E167" s="16">
        <f t="shared" si="64"/>
        <v>0</v>
      </c>
      <c r="F167" s="10">
        <f t="shared" si="74"/>
        <v>52794870</v>
      </c>
      <c r="G167" s="10">
        <v>52794870</v>
      </c>
      <c r="H167" s="11">
        <f t="shared" si="75"/>
        <v>52794870</v>
      </c>
    </row>
    <row r="168" spans="2:8" ht="20.100000000000001" customHeight="1" x14ac:dyDescent="0.2">
      <c r="B168" s="12" t="s">
        <v>160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4">
        <v>0</v>
      </c>
    </row>
    <row r="169" spans="2:8" ht="20.100000000000001" customHeight="1" x14ac:dyDescent="0.2">
      <c r="B169" s="17"/>
      <c r="C169" s="18"/>
      <c r="D169" s="18"/>
      <c r="E169" s="18"/>
      <c r="F169" s="18"/>
      <c r="G169" s="18"/>
      <c r="H169" s="19"/>
    </row>
    <row r="170" spans="2:8" ht="31.5" customHeight="1" x14ac:dyDescent="0.2">
      <c r="B170" s="33" t="s">
        <v>161</v>
      </c>
      <c r="C170" s="4">
        <f>SUM(C171:C177)</f>
        <v>0</v>
      </c>
      <c r="D170" s="4">
        <f t="shared" ref="D170:H170" si="76">SUM(D171:D177)</f>
        <v>0</v>
      </c>
      <c r="E170" s="4">
        <f t="shared" si="76"/>
        <v>0</v>
      </c>
      <c r="F170" s="4">
        <f t="shared" si="76"/>
        <v>0</v>
      </c>
      <c r="G170" s="4">
        <f t="shared" si="76"/>
        <v>0</v>
      </c>
      <c r="H170" s="5">
        <f t="shared" si="76"/>
        <v>0</v>
      </c>
    </row>
    <row r="171" spans="2:8" ht="20.100000000000001" customHeight="1" x14ac:dyDescent="0.2">
      <c r="B171" s="12" t="s">
        <v>162</v>
      </c>
      <c r="C171" s="13">
        <v>0</v>
      </c>
      <c r="D171" s="13">
        <v>0</v>
      </c>
      <c r="E171" s="13">
        <v>0</v>
      </c>
      <c r="F171" s="13">
        <v>0</v>
      </c>
      <c r="G171" s="13">
        <v>0</v>
      </c>
      <c r="H171" s="14">
        <v>0</v>
      </c>
    </row>
    <row r="172" spans="2:8" ht="20.100000000000001" customHeight="1" x14ac:dyDescent="0.2">
      <c r="B172" s="12" t="s">
        <v>163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4">
        <v>0</v>
      </c>
    </row>
    <row r="173" spans="2:8" ht="20.100000000000001" customHeight="1" x14ac:dyDescent="0.2">
      <c r="B173" s="12" t="s">
        <v>164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4">
        <v>0</v>
      </c>
    </row>
    <row r="174" spans="2:8" ht="20.100000000000001" customHeight="1" x14ac:dyDescent="0.2">
      <c r="B174" s="12" t="s">
        <v>165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  <c r="H174" s="14">
        <v>0</v>
      </c>
    </row>
    <row r="175" spans="2:8" ht="20.100000000000001" customHeight="1" x14ac:dyDescent="0.2">
      <c r="B175" s="12" t="s">
        <v>166</v>
      </c>
      <c r="C175" s="13">
        <v>0</v>
      </c>
      <c r="D175" s="13">
        <v>0</v>
      </c>
      <c r="E175" s="13">
        <v>0</v>
      </c>
      <c r="F175" s="13">
        <v>0</v>
      </c>
      <c r="G175" s="13">
        <v>0</v>
      </c>
      <c r="H175" s="14">
        <v>0</v>
      </c>
    </row>
    <row r="176" spans="2:8" ht="20.100000000000001" customHeight="1" x14ac:dyDescent="0.2">
      <c r="B176" s="12" t="s">
        <v>167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4">
        <v>0</v>
      </c>
    </row>
    <row r="177" spans="2:10" ht="20.100000000000001" customHeight="1" x14ac:dyDescent="0.2">
      <c r="B177" s="12" t="s">
        <v>168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4">
        <v>0</v>
      </c>
    </row>
    <row r="178" spans="2:10" ht="20.100000000000001" customHeight="1" x14ac:dyDescent="0.2">
      <c r="B178" s="17"/>
      <c r="C178" s="18"/>
      <c r="D178" s="18"/>
      <c r="E178" s="18"/>
      <c r="F178" s="18"/>
      <c r="G178" s="18"/>
      <c r="H178" s="19"/>
    </row>
    <row r="179" spans="2:10" ht="20.100000000000001" customHeight="1" x14ac:dyDescent="0.2">
      <c r="B179" s="33" t="s">
        <v>169</v>
      </c>
      <c r="C179" s="4">
        <f>SUM(C180:C182)</f>
        <v>0</v>
      </c>
      <c r="D179" s="4">
        <f t="shared" ref="D179:H179" si="77">SUM(D180:D182)</f>
        <v>19881253804.279999</v>
      </c>
      <c r="E179" s="4">
        <f t="shared" si="77"/>
        <v>19881253804.279999</v>
      </c>
      <c r="F179" s="4">
        <f t="shared" si="77"/>
        <v>19881253804.279999</v>
      </c>
      <c r="G179" s="4">
        <f t="shared" si="77"/>
        <v>19881253804.279999</v>
      </c>
      <c r="H179" s="5">
        <f t="shared" si="77"/>
        <v>19881253804.279999</v>
      </c>
    </row>
    <row r="180" spans="2:10" ht="20.100000000000001" customHeight="1" x14ac:dyDescent="0.2">
      <c r="B180" s="12" t="s">
        <v>170</v>
      </c>
      <c r="C180" s="13">
        <v>0</v>
      </c>
      <c r="D180" s="13">
        <v>0</v>
      </c>
      <c r="E180" s="13">
        <v>0</v>
      </c>
      <c r="F180" s="13">
        <v>0</v>
      </c>
      <c r="G180" s="13">
        <v>0</v>
      </c>
      <c r="H180" s="14">
        <v>0</v>
      </c>
    </row>
    <row r="181" spans="2:10" ht="20.100000000000001" customHeight="1" x14ac:dyDescent="0.2">
      <c r="B181" s="12" t="s">
        <v>171</v>
      </c>
      <c r="C181" s="13">
        <v>0</v>
      </c>
      <c r="D181" s="13">
        <v>0</v>
      </c>
      <c r="E181" s="13">
        <v>0</v>
      </c>
      <c r="F181" s="13">
        <v>0</v>
      </c>
      <c r="G181" s="13">
        <v>0</v>
      </c>
      <c r="H181" s="14">
        <v>0</v>
      </c>
    </row>
    <row r="182" spans="2:10" ht="20.100000000000001" customHeight="1" x14ac:dyDescent="0.2">
      <c r="B182" s="12" t="s">
        <v>172</v>
      </c>
      <c r="C182" s="26">
        <f>C183</f>
        <v>0</v>
      </c>
      <c r="D182" s="13">
        <f t="shared" ref="D182:H182" si="78">D183</f>
        <v>19881253804.279999</v>
      </c>
      <c r="E182" s="13">
        <f t="shared" si="78"/>
        <v>19881253804.279999</v>
      </c>
      <c r="F182" s="26">
        <f t="shared" si="78"/>
        <v>19881253804.279999</v>
      </c>
      <c r="G182" s="26">
        <f t="shared" si="78"/>
        <v>19881253804.279999</v>
      </c>
      <c r="H182" s="27">
        <f t="shared" si="78"/>
        <v>19881253804.279999</v>
      </c>
    </row>
    <row r="183" spans="2:10" ht="20.100000000000001" customHeight="1" x14ac:dyDescent="0.2">
      <c r="B183" s="22" t="s">
        <v>173</v>
      </c>
      <c r="C183" s="10">
        <v>0</v>
      </c>
      <c r="D183" s="34">
        <v>19881253804.279999</v>
      </c>
      <c r="E183" s="34">
        <f>C183+D183</f>
        <v>19881253804.279999</v>
      </c>
      <c r="F183" s="10">
        <f t="shared" ref="F183" si="79">G183</f>
        <v>19881253804.279999</v>
      </c>
      <c r="G183" s="10">
        <v>19881253804.279999</v>
      </c>
      <c r="H183" s="11">
        <f>G183-C183</f>
        <v>19881253804.279999</v>
      </c>
    </row>
    <row r="184" spans="2:10" ht="20.100000000000001" customHeight="1" x14ac:dyDescent="0.2">
      <c r="B184" s="35"/>
      <c r="C184" s="36"/>
      <c r="D184" s="36"/>
      <c r="E184" s="36"/>
      <c r="F184" s="36"/>
      <c r="G184" s="36"/>
      <c r="H184" s="37"/>
    </row>
    <row r="185" spans="2:10" ht="24.95" customHeight="1" x14ac:dyDescent="0.2">
      <c r="B185" s="38" t="s">
        <v>174</v>
      </c>
      <c r="C185" s="39">
        <f>SUM(C7,C30,C37,C41,C67,C74,C85,C96,C170,C179)</f>
        <v>35193042005</v>
      </c>
      <c r="D185" s="39">
        <f t="shared" ref="D185:G185" si="80">SUM(D7,D30,D37,D41,D67,D74,D85,D96,D170,D179)</f>
        <v>19881253804.279999</v>
      </c>
      <c r="E185" s="39">
        <f t="shared" si="80"/>
        <v>55074295809.279999</v>
      </c>
      <c r="F185" s="39">
        <f t="shared" si="80"/>
        <v>42756357115.539993</v>
      </c>
      <c r="G185" s="39">
        <f t="shared" si="80"/>
        <v>42756357115.539993</v>
      </c>
      <c r="H185" s="75">
        <f>SUM(H7,H30,H37,H41,H67,H74,H85,H96,H170,H179)</f>
        <v>7563315110.5399971</v>
      </c>
      <c r="I185" s="40"/>
      <c r="J185" s="41"/>
    </row>
    <row r="186" spans="2:10" ht="24.95" customHeight="1" x14ac:dyDescent="0.2">
      <c r="B186" s="42"/>
      <c r="C186" s="43"/>
      <c r="D186" s="43"/>
      <c r="E186" s="43"/>
      <c r="F186" s="77" t="s">
        <v>175</v>
      </c>
      <c r="G186" s="78"/>
      <c r="H186" s="76"/>
    </row>
    <row r="187" spans="2:10" ht="20.100000000000001" customHeight="1" x14ac:dyDescent="0.2">
      <c r="B187" s="79" t="s">
        <v>176</v>
      </c>
      <c r="C187" s="80" t="s">
        <v>5</v>
      </c>
      <c r="D187" s="80"/>
      <c r="E187" s="80"/>
      <c r="F187" s="80"/>
      <c r="G187" s="80"/>
      <c r="H187" s="81" t="s">
        <v>6</v>
      </c>
    </row>
    <row r="188" spans="2:10" ht="30" customHeight="1" x14ac:dyDescent="0.2">
      <c r="B188" s="79"/>
      <c r="C188" s="44" t="s">
        <v>177</v>
      </c>
      <c r="D188" s="45" t="s">
        <v>178</v>
      </c>
      <c r="E188" s="44" t="s">
        <v>9</v>
      </c>
      <c r="F188" s="44" t="s">
        <v>10</v>
      </c>
      <c r="G188" s="44" t="s">
        <v>11</v>
      </c>
      <c r="H188" s="82"/>
    </row>
    <row r="189" spans="2:10" ht="20.100000000000001" customHeight="1" x14ac:dyDescent="0.2">
      <c r="B189" s="46"/>
      <c r="C189" s="47"/>
      <c r="D189" s="47"/>
      <c r="E189" s="47"/>
      <c r="F189" s="47"/>
      <c r="G189" s="47"/>
      <c r="H189" s="48"/>
    </row>
    <row r="190" spans="2:10" ht="20.100000000000001" customHeight="1" x14ac:dyDescent="0.2">
      <c r="B190" s="49" t="s">
        <v>179</v>
      </c>
      <c r="C190" s="50">
        <f t="shared" ref="C190:G190" si="81">SUM(C191:C195,C196,C197:C198)</f>
        <v>35193042005</v>
      </c>
      <c r="D190" s="50">
        <f t="shared" si="81"/>
        <v>0</v>
      </c>
      <c r="E190" s="50">
        <f t="shared" si="81"/>
        <v>35193042005</v>
      </c>
      <c r="F190" s="50">
        <f t="shared" si="81"/>
        <v>22875103311.259998</v>
      </c>
      <c r="G190" s="50">
        <f t="shared" si="81"/>
        <v>22875103311.259998</v>
      </c>
      <c r="H190" s="51">
        <f>SUM(H191:H198)</f>
        <v>-12317938693.740002</v>
      </c>
    </row>
    <row r="191" spans="2:10" ht="39" customHeight="1" x14ac:dyDescent="0.2">
      <c r="B191" s="52" t="s">
        <v>12</v>
      </c>
      <c r="C191" s="53">
        <f>C7</f>
        <v>4932312657</v>
      </c>
      <c r="D191" s="53">
        <f>D7</f>
        <v>0</v>
      </c>
      <c r="E191" s="53">
        <f>E7</f>
        <v>4932312657</v>
      </c>
      <c r="F191" s="53">
        <f t="shared" ref="F191:G191" si="82">F7</f>
        <v>2154969594.6399999</v>
      </c>
      <c r="G191" s="53">
        <f t="shared" si="82"/>
        <v>2154969594.6399999</v>
      </c>
      <c r="H191" s="54">
        <f>G191-C191</f>
        <v>-2777343062.3600001</v>
      </c>
    </row>
    <row r="192" spans="2:10" ht="20.100000000000001" customHeight="1" x14ac:dyDescent="0.2">
      <c r="B192" s="52" t="s">
        <v>180</v>
      </c>
      <c r="C192" s="53">
        <f>C30</f>
        <v>0</v>
      </c>
      <c r="D192" s="53">
        <f t="shared" ref="D192:G192" si="83">D30</f>
        <v>0</v>
      </c>
      <c r="E192" s="53">
        <f t="shared" si="83"/>
        <v>0</v>
      </c>
      <c r="F192" s="53">
        <f t="shared" si="83"/>
        <v>0</v>
      </c>
      <c r="G192" s="53">
        <f t="shared" si="83"/>
        <v>0</v>
      </c>
      <c r="H192" s="54">
        <f t="shared" ref="H192:H198" si="84">G192-C192</f>
        <v>0</v>
      </c>
    </row>
    <row r="193" spans="2:8" ht="20.100000000000001" customHeight="1" x14ac:dyDescent="0.2">
      <c r="B193" s="52" t="s">
        <v>181</v>
      </c>
      <c r="C193" s="53">
        <f>C37</f>
        <v>0</v>
      </c>
      <c r="D193" s="53">
        <f t="shared" ref="D193:G193" si="85">D37</f>
        <v>0</v>
      </c>
      <c r="E193" s="53">
        <f t="shared" si="85"/>
        <v>0</v>
      </c>
      <c r="F193" s="53">
        <f t="shared" si="85"/>
        <v>0</v>
      </c>
      <c r="G193" s="53">
        <f t="shared" si="85"/>
        <v>0</v>
      </c>
      <c r="H193" s="54">
        <f t="shared" si="84"/>
        <v>0</v>
      </c>
    </row>
    <row r="194" spans="2:8" ht="20.100000000000001" customHeight="1" x14ac:dyDescent="0.2">
      <c r="B194" s="52" t="s">
        <v>43</v>
      </c>
      <c r="C194" s="53">
        <f>C41</f>
        <v>1967448810</v>
      </c>
      <c r="D194" s="53">
        <f t="shared" ref="D194:G194" si="86">D41</f>
        <v>0</v>
      </c>
      <c r="E194" s="53">
        <f t="shared" si="86"/>
        <v>1967448810</v>
      </c>
      <c r="F194" s="53">
        <f t="shared" si="86"/>
        <v>1011074050.16</v>
      </c>
      <c r="G194" s="53">
        <f t="shared" si="86"/>
        <v>1011074050.16</v>
      </c>
      <c r="H194" s="54">
        <f t="shared" si="84"/>
        <v>-956374759.84000003</v>
      </c>
    </row>
    <row r="195" spans="2:8" ht="20.100000000000001" customHeight="1" x14ac:dyDescent="0.2">
      <c r="B195" s="52" t="s">
        <v>65</v>
      </c>
      <c r="C195" s="53">
        <f>C67</f>
        <v>144898523</v>
      </c>
      <c r="D195" s="53">
        <f t="shared" ref="D195:G195" si="87">D67</f>
        <v>0</v>
      </c>
      <c r="E195" s="53">
        <f t="shared" si="87"/>
        <v>144898523</v>
      </c>
      <c r="F195" s="53">
        <f t="shared" si="87"/>
        <v>59147686.199999988</v>
      </c>
      <c r="G195" s="53">
        <f t="shared" si="87"/>
        <v>59147686.199999988</v>
      </c>
      <c r="H195" s="54">
        <f t="shared" si="84"/>
        <v>-85750836.800000012</v>
      </c>
    </row>
    <row r="196" spans="2:8" ht="20.100000000000001" customHeight="1" x14ac:dyDescent="0.2">
      <c r="B196" s="52" t="s">
        <v>70</v>
      </c>
      <c r="C196" s="53">
        <f>C74</f>
        <v>1095034069</v>
      </c>
      <c r="D196" s="53">
        <f t="shared" ref="D196:G196" si="88">D74</f>
        <v>0</v>
      </c>
      <c r="E196" s="53">
        <f t="shared" si="88"/>
        <v>1095034069</v>
      </c>
      <c r="F196" s="53">
        <f t="shared" si="88"/>
        <v>157147329.58999997</v>
      </c>
      <c r="G196" s="53">
        <f t="shared" si="88"/>
        <v>157147329.58999997</v>
      </c>
      <c r="H196" s="54">
        <f t="shared" si="84"/>
        <v>-937886739.41000009</v>
      </c>
    </row>
    <row r="197" spans="2:8" ht="35.1" customHeight="1" x14ac:dyDescent="0.2">
      <c r="B197" s="55" t="s">
        <v>88</v>
      </c>
      <c r="C197" s="53">
        <f>C96</f>
        <v>27053347946</v>
      </c>
      <c r="D197" s="53">
        <f t="shared" ref="D197:G197" si="89">D96</f>
        <v>0</v>
      </c>
      <c r="E197" s="53">
        <f t="shared" si="89"/>
        <v>27053347946</v>
      </c>
      <c r="F197" s="53">
        <f t="shared" si="89"/>
        <v>19492764650.669998</v>
      </c>
      <c r="G197" s="53">
        <f t="shared" si="89"/>
        <v>19492764650.669998</v>
      </c>
      <c r="H197" s="54">
        <f t="shared" si="84"/>
        <v>-7560583295.3300018</v>
      </c>
    </row>
    <row r="198" spans="2:8" ht="35.1" customHeight="1" x14ac:dyDescent="0.2">
      <c r="B198" s="55" t="s">
        <v>161</v>
      </c>
      <c r="C198" s="53">
        <f>C170</f>
        <v>0</v>
      </c>
      <c r="D198" s="53">
        <f t="shared" ref="D198:G198" si="90">D170</f>
        <v>0</v>
      </c>
      <c r="E198" s="53">
        <f t="shared" si="90"/>
        <v>0</v>
      </c>
      <c r="F198" s="53">
        <f t="shared" si="90"/>
        <v>0</v>
      </c>
      <c r="G198" s="53">
        <f t="shared" si="90"/>
        <v>0</v>
      </c>
      <c r="H198" s="54">
        <f t="shared" si="84"/>
        <v>0</v>
      </c>
    </row>
    <row r="199" spans="2:8" ht="50.1" customHeight="1" x14ac:dyDescent="0.2">
      <c r="B199" s="56" t="s">
        <v>182</v>
      </c>
      <c r="C199" s="50">
        <f>SUM(C200:C203)</f>
        <v>0</v>
      </c>
      <c r="D199" s="50">
        <f>SUM(D200:D203)</f>
        <v>0</v>
      </c>
      <c r="E199" s="50">
        <f t="shared" ref="E199" si="91">SUM(E200:E203)</f>
        <v>0</v>
      </c>
      <c r="F199" s="50">
        <f>SUM(F200:F203)</f>
        <v>0</v>
      </c>
      <c r="G199" s="50">
        <f>SUM(G200:G203)</f>
        <v>0</v>
      </c>
      <c r="H199" s="51">
        <f>SUM(H200:H203)</f>
        <v>0</v>
      </c>
    </row>
    <row r="200" spans="2:8" ht="20.100000000000001" customHeight="1" x14ac:dyDescent="0.2">
      <c r="B200" s="52" t="s">
        <v>180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4">
        <f>G200-C200</f>
        <v>0</v>
      </c>
    </row>
    <row r="201" spans="2:8" ht="20.100000000000001" customHeight="1" x14ac:dyDescent="0.2">
      <c r="B201" s="52" t="s">
        <v>65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4">
        <f>G201-C201</f>
        <v>0</v>
      </c>
    </row>
    <row r="202" spans="2:8" ht="20.100000000000001" customHeight="1" x14ac:dyDescent="0.2">
      <c r="B202" s="55" t="s">
        <v>78</v>
      </c>
      <c r="C202" s="53">
        <f>C85</f>
        <v>0</v>
      </c>
      <c r="D202" s="53">
        <f t="shared" ref="D202:G202" si="92">D85</f>
        <v>0</v>
      </c>
      <c r="E202" s="53">
        <f t="shared" si="92"/>
        <v>0</v>
      </c>
      <c r="F202" s="53">
        <f t="shared" si="92"/>
        <v>0</v>
      </c>
      <c r="G202" s="53">
        <f t="shared" si="92"/>
        <v>0</v>
      </c>
      <c r="H202" s="54">
        <f>G202-C202</f>
        <v>0</v>
      </c>
    </row>
    <row r="203" spans="2:8" ht="28.5" customHeight="1" x14ac:dyDescent="0.2">
      <c r="B203" s="55" t="s">
        <v>161</v>
      </c>
      <c r="C203" s="53">
        <v>0</v>
      </c>
      <c r="D203" s="53">
        <v>0</v>
      </c>
      <c r="E203" s="53">
        <v>0</v>
      </c>
      <c r="F203" s="53">
        <f>F87</f>
        <v>0</v>
      </c>
      <c r="G203" s="53">
        <f>G87</f>
        <v>0</v>
      </c>
      <c r="H203" s="54">
        <f>G203-C203</f>
        <v>0</v>
      </c>
    </row>
    <row r="204" spans="2:8" ht="20.100000000000001" customHeight="1" x14ac:dyDescent="0.2">
      <c r="B204" s="57" t="s">
        <v>169</v>
      </c>
      <c r="C204" s="58">
        <f>C205</f>
        <v>0</v>
      </c>
      <c r="D204" s="58">
        <f t="shared" ref="D204:G204" si="93">D205</f>
        <v>19881253804.279999</v>
      </c>
      <c r="E204" s="58">
        <f t="shared" si="93"/>
        <v>19881253804.279999</v>
      </c>
      <c r="F204" s="58">
        <f t="shared" si="93"/>
        <v>19881253804.279999</v>
      </c>
      <c r="G204" s="58">
        <f t="shared" si="93"/>
        <v>19881253804.279999</v>
      </c>
      <c r="H204" s="59">
        <f>H205</f>
        <v>19881253804.279999</v>
      </c>
    </row>
    <row r="205" spans="2:8" ht="20.100000000000001" customHeight="1" x14ac:dyDescent="0.2">
      <c r="B205" s="60" t="s">
        <v>169</v>
      </c>
      <c r="C205" s="61">
        <f>C179</f>
        <v>0</v>
      </c>
      <c r="D205" s="61">
        <f t="shared" ref="D205:G205" si="94">D179</f>
        <v>19881253804.279999</v>
      </c>
      <c r="E205" s="61">
        <f t="shared" si="94"/>
        <v>19881253804.279999</v>
      </c>
      <c r="F205" s="61">
        <f t="shared" si="94"/>
        <v>19881253804.279999</v>
      </c>
      <c r="G205" s="61">
        <f t="shared" si="94"/>
        <v>19881253804.279999</v>
      </c>
      <c r="H205" s="62">
        <f>G205-C205</f>
        <v>19881253804.279999</v>
      </c>
    </row>
    <row r="206" spans="2:8" ht="20.100000000000001" customHeight="1" thickBot="1" x14ac:dyDescent="0.25">
      <c r="B206" s="63"/>
      <c r="C206" s="64"/>
      <c r="D206" s="64"/>
      <c r="E206" s="64"/>
      <c r="F206" s="64"/>
      <c r="G206" s="64"/>
      <c r="H206" s="65"/>
    </row>
    <row r="207" spans="2:8" ht="20.100000000000001" customHeight="1" thickBot="1" x14ac:dyDescent="0.25">
      <c r="B207" s="66" t="s">
        <v>174</v>
      </c>
      <c r="C207" s="67">
        <f>SUM(C190,C199,C204)</f>
        <v>35193042005</v>
      </c>
      <c r="D207" s="67">
        <f t="shared" ref="D207" si="95">SUM(D190,D199,D204)</f>
        <v>19881253804.279999</v>
      </c>
      <c r="E207" s="67">
        <f>SUM(E190,E199,E204)</f>
        <v>55074295809.279999</v>
      </c>
      <c r="F207" s="67">
        <f t="shared" ref="F207:G207" si="96">SUM(F190,F199,F204)</f>
        <v>42756357115.539993</v>
      </c>
      <c r="G207" s="68">
        <f t="shared" si="96"/>
        <v>42756357115.539993</v>
      </c>
      <c r="H207" s="83">
        <f>SUM(H190,H199,H204)</f>
        <v>7563315110.5399971</v>
      </c>
    </row>
    <row r="208" spans="2:8" ht="20.100000000000001" customHeight="1" thickBot="1" x14ac:dyDescent="0.25">
      <c r="B208" s="69"/>
      <c r="C208" s="69"/>
      <c r="D208" s="69"/>
      <c r="E208" s="69"/>
      <c r="F208" s="85" t="s">
        <v>175</v>
      </c>
      <c r="G208" s="86"/>
      <c r="H208" s="84"/>
    </row>
    <row r="209" spans="2:3" ht="20.100000000000001" customHeight="1" x14ac:dyDescent="0.2">
      <c r="B209" s="74" t="s">
        <v>183</v>
      </c>
      <c r="C209" s="74"/>
    </row>
  </sheetData>
  <mergeCells count="15">
    <mergeCell ref="B1:H1"/>
    <mergeCell ref="B2:H2"/>
    <mergeCell ref="B3:H3"/>
    <mergeCell ref="B4:H4"/>
    <mergeCell ref="B5:B6"/>
    <mergeCell ref="C5:G5"/>
    <mergeCell ref="H5:H6"/>
    <mergeCell ref="B209:C209"/>
    <mergeCell ref="H185:H186"/>
    <mergeCell ref="F186:G186"/>
    <mergeCell ref="B187:B188"/>
    <mergeCell ref="C187:G187"/>
    <mergeCell ref="H187:H188"/>
    <mergeCell ref="H207:H208"/>
    <mergeCell ref="F208:G208"/>
  </mergeCells>
  <printOptions horizontalCentered="1"/>
  <pageMargins left="0.70866141732283472" right="0.70866141732283472" top="0.74803149606299213" bottom="0.74803149606299213" header="0.31496062992125984" footer="0.31496062992125984"/>
  <pageSetup scale="36" orientation="portrait" r:id="rId1"/>
  <rowBreaks count="1" manualBreakCount="1">
    <brk id="87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3T EAI</vt:lpstr>
      <vt:lpstr>'3T EAI'!Área_de_impresión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MELGEN AMIN</dc:creator>
  <cp:lastModifiedBy>MELGEN AMIN</cp:lastModifiedBy>
  <dcterms:created xsi:type="dcterms:W3CDTF">2020-12-07T18:39:46Z</dcterms:created>
  <dcterms:modified xsi:type="dcterms:W3CDTF">2020-12-08T17:26:30Z</dcterms:modified>
</cp:coreProperties>
</file>