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855"/>
  </bookViews>
  <sheets>
    <sheet name="M-SEP" sheetId="1" r:id="rId1"/>
  </sheets>
  <definedNames>
    <definedName name="_xlnm._FilterDatabase" localSheetId="0" hidden="1">'M-SEP'!#REF!</definedName>
    <definedName name="AllottedFunds" localSheetId="0">#REF!</definedName>
    <definedName name="AllottedFunds">#REF!</definedName>
    <definedName name="_xlnm.Print_Area" localSheetId="0">'M-SEP'!$B$1:$H$212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'M-SEP'!$1:$6</definedName>
  </definedNames>
  <calcPr calcId="145621"/>
</workbook>
</file>

<file path=xl/calcChain.xml><?xml version="1.0" encoding="utf-8"?>
<calcChain xmlns="http://schemas.openxmlformats.org/spreadsheetml/2006/main">
  <c r="G206" i="1" l="1"/>
  <c r="H206" i="1" s="1"/>
  <c r="H202" i="1" s="1"/>
  <c r="F206" i="1"/>
  <c r="D205" i="1"/>
  <c r="C205" i="1"/>
  <c r="H204" i="1"/>
  <c r="H203" i="1"/>
  <c r="G202" i="1"/>
  <c r="D202" i="1"/>
  <c r="C202" i="1"/>
  <c r="H201" i="1"/>
  <c r="G196" i="1"/>
  <c r="F196" i="1"/>
  <c r="E196" i="1"/>
  <c r="D196" i="1"/>
  <c r="C196" i="1"/>
  <c r="E195" i="1"/>
  <c r="D195" i="1"/>
  <c r="G185" i="1"/>
  <c r="G182" i="1" s="1"/>
  <c r="G208" i="1" s="1"/>
  <c r="F186" i="1"/>
  <c r="F185" i="1" s="1"/>
  <c r="F182" i="1" s="1"/>
  <c r="F208" i="1" s="1"/>
  <c r="F207" i="1" s="1"/>
  <c r="D185" i="1"/>
  <c r="D182" i="1"/>
  <c r="D208" i="1" s="1"/>
  <c r="D207" i="1" s="1"/>
  <c r="H173" i="1"/>
  <c r="G173" i="1"/>
  <c r="G201" i="1" s="1"/>
  <c r="F173" i="1"/>
  <c r="F201" i="1" s="1"/>
  <c r="E173" i="1"/>
  <c r="E201" i="1" s="1"/>
  <c r="D173" i="1"/>
  <c r="D201" i="1" s="1"/>
  <c r="C173" i="1"/>
  <c r="C201" i="1" s="1"/>
  <c r="F170" i="1"/>
  <c r="E170" i="1"/>
  <c r="F169" i="1"/>
  <c r="E169" i="1"/>
  <c r="F168" i="1"/>
  <c r="E168" i="1"/>
  <c r="H167" i="1"/>
  <c r="F167" i="1"/>
  <c r="E167" i="1"/>
  <c r="F166" i="1"/>
  <c r="E166" i="1"/>
  <c r="F165" i="1"/>
  <c r="E165" i="1"/>
  <c r="H164" i="1"/>
  <c r="F164" i="1"/>
  <c r="E164" i="1"/>
  <c r="F163" i="1"/>
  <c r="E163" i="1"/>
  <c r="F162" i="1"/>
  <c r="E162" i="1"/>
  <c r="F161" i="1"/>
  <c r="E161" i="1"/>
  <c r="H160" i="1"/>
  <c r="F160" i="1"/>
  <c r="E160" i="1"/>
  <c r="E159" i="1"/>
  <c r="F158" i="1"/>
  <c r="E158" i="1"/>
  <c r="H157" i="1"/>
  <c r="F157" i="1"/>
  <c r="E157" i="1"/>
  <c r="F156" i="1"/>
  <c r="E156" i="1"/>
  <c r="E155" i="1"/>
  <c r="F154" i="1"/>
  <c r="E154" i="1"/>
  <c r="F153" i="1"/>
  <c r="E153" i="1"/>
  <c r="F152" i="1"/>
  <c r="E152" i="1"/>
  <c r="H151" i="1"/>
  <c r="F151" i="1"/>
  <c r="E151" i="1"/>
  <c r="E150" i="1"/>
  <c r="D149" i="1"/>
  <c r="F148" i="1"/>
  <c r="E148" i="1"/>
  <c r="F147" i="1"/>
  <c r="E147" i="1"/>
  <c r="F146" i="1"/>
  <c r="E146" i="1"/>
  <c r="F145" i="1"/>
  <c r="E145" i="1"/>
  <c r="F144" i="1"/>
  <c r="E144" i="1"/>
  <c r="H143" i="1"/>
  <c r="E143" i="1"/>
  <c r="F142" i="1"/>
  <c r="H142" i="1"/>
  <c r="F141" i="1"/>
  <c r="E141" i="1"/>
  <c r="F140" i="1"/>
  <c r="E140" i="1"/>
  <c r="F139" i="1"/>
  <c r="F138" i="1"/>
  <c r="E138" i="1"/>
  <c r="F137" i="1"/>
  <c r="E137" i="1"/>
  <c r="F136" i="1"/>
  <c r="E136" i="1"/>
  <c r="E135" i="1"/>
  <c r="F134" i="1"/>
  <c r="E134" i="1"/>
  <c r="F133" i="1"/>
  <c r="E133" i="1"/>
  <c r="F132" i="1"/>
  <c r="E132" i="1"/>
  <c r="F131" i="1"/>
  <c r="E131" i="1"/>
  <c r="F130" i="1"/>
  <c r="E130" i="1"/>
  <c r="D129" i="1"/>
  <c r="F128" i="1"/>
  <c r="F127" i="1"/>
  <c r="E127" i="1"/>
  <c r="F126" i="1"/>
  <c r="H126" i="1"/>
  <c r="F125" i="1"/>
  <c r="F124" i="1" s="1"/>
  <c r="E125" i="1"/>
  <c r="D124" i="1"/>
  <c r="D110" i="1" s="1"/>
  <c r="D101" i="1" s="1"/>
  <c r="D200" i="1" s="1"/>
  <c r="F123" i="1"/>
  <c r="E123" i="1"/>
  <c r="E122" i="1"/>
  <c r="E121" i="1"/>
  <c r="F120" i="1"/>
  <c r="D119" i="1"/>
  <c r="F118" i="1"/>
  <c r="F117" i="1"/>
  <c r="E117" i="1"/>
  <c r="F116" i="1"/>
  <c r="C115" i="1"/>
  <c r="D115" i="1"/>
  <c r="H114" i="1"/>
  <c r="E114" i="1"/>
  <c r="F113" i="1"/>
  <c r="E113" i="1"/>
  <c r="F112" i="1"/>
  <c r="F111" i="1" s="1"/>
  <c r="C111" i="1"/>
  <c r="D111" i="1"/>
  <c r="F109" i="1"/>
  <c r="H109" i="1"/>
  <c r="F108" i="1"/>
  <c r="E108" i="1"/>
  <c r="H107" i="1"/>
  <c r="E107" i="1"/>
  <c r="F106" i="1"/>
  <c r="E106" i="1"/>
  <c r="F105" i="1"/>
  <c r="E105" i="1"/>
  <c r="F104" i="1"/>
  <c r="F103" i="1"/>
  <c r="E103" i="1"/>
  <c r="D102" i="1"/>
  <c r="H90" i="1"/>
  <c r="G90" i="1"/>
  <c r="G205" i="1" s="1"/>
  <c r="H205" i="1" s="1"/>
  <c r="F90" i="1"/>
  <c r="F205" i="1" s="1"/>
  <c r="F202" i="1" s="1"/>
  <c r="E90" i="1"/>
  <c r="E205" i="1" s="1"/>
  <c r="E202" i="1" s="1"/>
  <c r="D90" i="1"/>
  <c r="C90" i="1"/>
  <c r="F87" i="1"/>
  <c r="F86" i="1" s="1"/>
  <c r="C86" i="1"/>
  <c r="D86" i="1"/>
  <c r="E85" i="1"/>
  <c r="F84" i="1"/>
  <c r="E84" i="1"/>
  <c r="D83" i="1"/>
  <c r="H82" i="1"/>
  <c r="F82" i="1"/>
  <c r="E82" i="1"/>
  <c r="H81" i="1"/>
  <c r="E81" i="1"/>
  <c r="H80" i="1"/>
  <c r="F80" i="1"/>
  <c r="E80" i="1"/>
  <c r="D79" i="1"/>
  <c r="C79" i="1"/>
  <c r="D78" i="1"/>
  <c r="D199" i="1" s="1"/>
  <c r="F74" i="1"/>
  <c r="E74" i="1"/>
  <c r="F73" i="1"/>
  <c r="F72" i="1" s="1"/>
  <c r="F71" i="1" s="1"/>
  <c r="F198" i="1" s="1"/>
  <c r="G72" i="1"/>
  <c r="G71" i="1" s="1"/>
  <c r="G198" i="1" s="1"/>
  <c r="D72" i="1"/>
  <c r="D71" i="1"/>
  <c r="D198" i="1" s="1"/>
  <c r="F68" i="1"/>
  <c r="E68" i="1"/>
  <c r="F67" i="1"/>
  <c r="F65" i="1" s="1"/>
  <c r="E67" i="1"/>
  <c r="F66" i="1"/>
  <c r="E66" i="1"/>
  <c r="D65" i="1"/>
  <c r="C65" i="1"/>
  <c r="H64" i="1"/>
  <c r="H63" i="1" s="1"/>
  <c r="F64" i="1"/>
  <c r="E64" i="1"/>
  <c r="E63" i="1" s="1"/>
  <c r="G63" i="1"/>
  <c r="F63" i="1"/>
  <c r="D63" i="1"/>
  <c r="C63" i="1"/>
  <c r="F62" i="1"/>
  <c r="E62" i="1"/>
  <c r="H61" i="1"/>
  <c r="F61" i="1"/>
  <c r="E61" i="1"/>
  <c r="E60" i="1"/>
  <c r="F59" i="1"/>
  <c r="E59" i="1"/>
  <c r="F58" i="1"/>
  <c r="E58" i="1"/>
  <c r="F57" i="1"/>
  <c r="E57" i="1"/>
  <c r="E56" i="1"/>
  <c r="H55" i="1"/>
  <c r="F55" i="1"/>
  <c r="E55" i="1"/>
  <c r="H54" i="1"/>
  <c r="F54" i="1"/>
  <c r="E54" i="1"/>
  <c r="F53" i="1"/>
  <c r="E53" i="1"/>
  <c r="H52" i="1"/>
  <c r="F52" i="1"/>
  <c r="E52" i="1"/>
  <c r="F51" i="1"/>
  <c r="E51" i="1"/>
  <c r="F50" i="1"/>
  <c r="E50" i="1"/>
  <c r="H49" i="1"/>
  <c r="F49" i="1"/>
  <c r="D48" i="1"/>
  <c r="E46" i="1"/>
  <c r="E45" i="1" s="1"/>
  <c r="D45" i="1"/>
  <c r="H40" i="1"/>
  <c r="G40" i="1"/>
  <c r="F40" i="1"/>
  <c r="E40" i="1"/>
  <c r="D40" i="1"/>
  <c r="C40" i="1"/>
  <c r="H33" i="1"/>
  <c r="G33" i="1"/>
  <c r="G195" i="1" s="1"/>
  <c r="F33" i="1"/>
  <c r="F195" i="1" s="1"/>
  <c r="E33" i="1"/>
  <c r="D33" i="1"/>
  <c r="C33" i="1"/>
  <c r="C195" i="1" s="1"/>
  <c r="G26" i="1"/>
  <c r="F29" i="1"/>
  <c r="E29" i="1"/>
  <c r="H28" i="1"/>
  <c r="F28" i="1"/>
  <c r="E28" i="1"/>
  <c r="F27" i="1"/>
  <c r="D26" i="1"/>
  <c r="G24" i="1"/>
  <c r="C24" i="1"/>
  <c r="D24" i="1"/>
  <c r="G21" i="1"/>
  <c r="F22" i="1"/>
  <c r="C21" i="1"/>
  <c r="D21" i="1"/>
  <c r="F19" i="1"/>
  <c r="E19" i="1"/>
  <c r="H18" i="1"/>
  <c r="E18" i="1"/>
  <c r="F17" i="1"/>
  <c r="E16" i="1"/>
  <c r="D15" i="1"/>
  <c r="F14" i="1"/>
  <c r="E14" i="1"/>
  <c r="G13" i="1"/>
  <c r="F13" i="1"/>
  <c r="E13" i="1"/>
  <c r="D13" i="1"/>
  <c r="C13" i="1"/>
  <c r="F12" i="1"/>
  <c r="E12" i="1"/>
  <c r="F11" i="1"/>
  <c r="E11" i="1"/>
  <c r="F10" i="1"/>
  <c r="E10" i="1"/>
  <c r="F9" i="1"/>
  <c r="D8" i="1"/>
  <c r="D7" i="1"/>
  <c r="D194" i="1" s="1"/>
  <c r="E65" i="1" l="1"/>
  <c r="H12" i="1"/>
  <c r="H146" i="1"/>
  <c r="H84" i="1"/>
  <c r="E112" i="1"/>
  <c r="E111" i="1" s="1"/>
  <c r="H19" i="1"/>
  <c r="E83" i="1"/>
  <c r="H133" i="1"/>
  <c r="H56" i="1"/>
  <c r="G79" i="1"/>
  <c r="G83" i="1"/>
  <c r="G102" i="1"/>
  <c r="C119" i="1"/>
  <c r="C110" i="1" s="1"/>
  <c r="E120" i="1"/>
  <c r="E119" i="1" s="1"/>
  <c r="H155" i="1"/>
  <c r="H162" i="1"/>
  <c r="F21" i="1"/>
  <c r="H68" i="1"/>
  <c r="H113" i="1"/>
  <c r="H141" i="1"/>
  <c r="G86" i="1"/>
  <c r="H134" i="1"/>
  <c r="H148" i="1"/>
  <c r="H23" i="1"/>
  <c r="H57" i="1"/>
  <c r="H128" i="1"/>
  <c r="E142" i="1"/>
  <c r="H156" i="1"/>
  <c r="H14" i="1"/>
  <c r="H13" i="1" s="1"/>
  <c r="F23" i="1"/>
  <c r="F114" i="1"/>
  <c r="H121" i="1"/>
  <c r="H135" i="1"/>
  <c r="H168" i="1"/>
  <c r="F81" i="1"/>
  <c r="F79" i="1" s="1"/>
  <c r="F107" i="1"/>
  <c r="F102" i="1" s="1"/>
  <c r="H122" i="1"/>
  <c r="H103" i="1"/>
  <c r="H79" i="1"/>
  <c r="G8" i="1"/>
  <c r="G15" i="1"/>
  <c r="E116" i="1"/>
  <c r="C15" i="1"/>
  <c r="C26" i="1"/>
  <c r="H53" i="1"/>
  <c r="H60" i="1"/>
  <c r="H123" i="1"/>
  <c r="H130" i="1"/>
  <c r="H159" i="1"/>
  <c r="F26" i="1"/>
  <c r="H108" i="1"/>
  <c r="C124" i="1"/>
  <c r="C83" i="1"/>
  <c r="C78" i="1" s="1"/>
  <c r="C199" i="1" s="1"/>
  <c r="F115" i="1"/>
  <c r="H138" i="1"/>
  <c r="H152" i="1"/>
  <c r="F18" i="1"/>
  <c r="H74" i="1"/>
  <c r="G115" i="1"/>
  <c r="H139" i="1"/>
  <c r="C185" i="1"/>
  <c r="C182" i="1" s="1"/>
  <c r="C208" i="1" s="1"/>
  <c r="C207" i="1" s="1"/>
  <c r="E186" i="1"/>
  <c r="E185" i="1" s="1"/>
  <c r="E182" i="1" s="1"/>
  <c r="E208" i="1" s="1"/>
  <c r="E207" i="1" s="1"/>
  <c r="E27" i="1"/>
  <c r="E26" i="1" s="1"/>
  <c r="E87" i="1"/>
  <c r="E86" i="1" s="1"/>
  <c r="G48" i="1"/>
  <c r="H163" i="1"/>
  <c r="F121" i="1"/>
  <c r="G119" i="1"/>
  <c r="D193" i="1"/>
  <c r="D210" i="1" s="1"/>
  <c r="H136" i="1"/>
  <c r="F83" i="1"/>
  <c r="E15" i="1"/>
  <c r="H127" i="1"/>
  <c r="F129" i="1"/>
  <c r="G7" i="1"/>
  <c r="C102" i="1"/>
  <c r="G129" i="1"/>
  <c r="E149" i="1"/>
  <c r="E79" i="1"/>
  <c r="H131" i="1"/>
  <c r="H147" i="1"/>
  <c r="H16" i="1"/>
  <c r="H15" i="1" s="1"/>
  <c r="H198" i="1"/>
  <c r="G111" i="1"/>
  <c r="H112" i="1"/>
  <c r="H208" i="1"/>
  <c r="H207" i="1" s="1"/>
  <c r="G207" i="1"/>
  <c r="H59" i="1"/>
  <c r="H27" i="1"/>
  <c r="E22" i="1"/>
  <c r="F16" i="1"/>
  <c r="H11" i="1"/>
  <c r="H118" i="1"/>
  <c r="E118" i="1"/>
  <c r="H132" i="1"/>
  <c r="E128" i="1"/>
  <c r="H186" i="1"/>
  <c r="H185" i="1" s="1"/>
  <c r="H182" i="1" s="1"/>
  <c r="H17" i="1"/>
  <c r="H153" i="1"/>
  <c r="H169" i="1"/>
  <c r="C45" i="1"/>
  <c r="G65" i="1"/>
  <c r="H104" i="1"/>
  <c r="E109" i="1"/>
  <c r="F143" i="1"/>
  <c r="F159" i="1"/>
  <c r="D188" i="1"/>
  <c r="H87" i="1"/>
  <c r="H86" i="1" s="1"/>
  <c r="E104" i="1"/>
  <c r="E102" i="1" s="1"/>
  <c r="E23" i="1"/>
  <c r="H51" i="1"/>
  <c r="C129" i="1"/>
  <c r="H170" i="1"/>
  <c r="C8" i="1"/>
  <c r="C7" i="1" s="1"/>
  <c r="E25" i="1"/>
  <c r="E24" i="1" s="1"/>
  <c r="H73" i="1"/>
  <c r="E73" i="1"/>
  <c r="E72" i="1" s="1"/>
  <c r="E71" i="1" s="1"/>
  <c r="E198" i="1" s="1"/>
  <c r="C72" i="1"/>
  <c r="C71" i="1" s="1"/>
  <c r="C198" i="1" s="1"/>
  <c r="H165" i="1"/>
  <c r="E9" i="1"/>
  <c r="E8" i="1" s="1"/>
  <c r="F25" i="1"/>
  <c r="F24" i="1" s="1"/>
  <c r="H62" i="1"/>
  <c r="F85" i="1"/>
  <c r="H105" i="1"/>
  <c r="H144" i="1"/>
  <c r="F155" i="1"/>
  <c r="H46" i="1"/>
  <c r="H45" i="1" s="1"/>
  <c r="G45" i="1"/>
  <c r="G44" i="1" s="1"/>
  <c r="G197" i="1" s="1"/>
  <c r="D44" i="1"/>
  <c r="D197" i="1" s="1"/>
  <c r="H29" i="1"/>
  <c r="F8" i="1"/>
  <c r="H195" i="1"/>
  <c r="H67" i="1"/>
  <c r="H120" i="1"/>
  <c r="H125" i="1"/>
  <c r="H124" i="1" s="1"/>
  <c r="G124" i="1"/>
  <c r="F135" i="1"/>
  <c r="H22" i="1"/>
  <c r="H21" i="1" s="1"/>
  <c r="H196" i="1"/>
  <c r="H158" i="1"/>
  <c r="H117" i="1"/>
  <c r="E17" i="1"/>
  <c r="H50" i="1"/>
  <c r="H137" i="1"/>
  <c r="C48" i="1"/>
  <c r="H83" i="1"/>
  <c r="C149" i="1"/>
  <c r="H154" i="1"/>
  <c r="E139" i="1"/>
  <c r="E129" i="1" s="1"/>
  <c r="H66" i="1"/>
  <c r="F46" i="1"/>
  <c r="F45" i="1" s="1"/>
  <c r="F150" i="1"/>
  <c r="G149" i="1"/>
  <c r="H25" i="1"/>
  <c r="H24" i="1" s="1"/>
  <c r="H85" i="1"/>
  <c r="H150" i="1"/>
  <c r="H166" i="1"/>
  <c r="H9" i="1"/>
  <c r="H58" i="1"/>
  <c r="H106" i="1"/>
  <c r="E115" i="1"/>
  <c r="H140" i="1"/>
  <c r="H145" i="1"/>
  <c r="H161" i="1"/>
  <c r="H10" i="1"/>
  <c r="E49" i="1"/>
  <c r="E48" i="1" s="1"/>
  <c r="E44" i="1" s="1"/>
  <c r="E197" i="1" s="1"/>
  <c r="H116" i="1"/>
  <c r="H115" i="1" s="1"/>
  <c r="F56" i="1"/>
  <c r="F48" i="1" s="1"/>
  <c r="F60" i="1"/>
  <c r="F122" i="1"/>
  <c r="E126" i="1"/>
  <c r="E124" i="1" s="1"/>
  <c r="F15" i="1" l="1"/>
  <c r="H26" i="1"/>
  <c r="F78" i="1"/>
  <c r="F199" i="1" s="1"/>
  <c r="H78" i="1"/>
  <c r="H129" i="1"/>
  <c r="H111" i="1"/>
  <c r="H48" i="1"/>
  <c r="G110" i="1"/>
  <c r="G101" i="1" s="1"/>
  <c r="G200" i="1" s="1"/>
  <c r="F119" i="1"/>
  <c r="F110" i="1" s="1"/>
  <c r="G78" i="1"/>
  <c r="G199" i="1" s="1"/>
  <c r="H199" i="1" s="1"/>
  <c r="E110" i="1"/>
  <c r="E101" i="1" s="1"/>
  <c r="E200" i="1" s="1"/>
  <c r="E78" i="1"/>
  <c r="E199" i="1" s="1"/>
  <c r="H72" i="1"/>
  <c r="H71" i="1" s="1"/>
  <c r="H119" i="1"/>
  <c r="H110" i="1"/>
  <c r="C44" i="1"/>
  <c r="C197" i="1" s="1"/>
  <c r="H197" i="1" s="1"/>
  <c r="C194" i="1"/>
  <c r="F149" i="1"/>
  <c r="F101" i="1" s="1"/>
  <c r="F200" i="1" s="1"/>
  <c r="C101" i="1"/>
  <c r="C200" i="1" s="1"/>
  <c r="F44" i="1"/>
  <c r="F197" i="1" s="1"/>
  <c r="F7" i="1"/>
  <c r="H149" i="1"/>
  <c r="H65" i="1"/>
  <c r="G194" i="1"/>
  <c r="H44" i="1"/>
  <c r="H102" i="1"/>
  <c r="H8" i="1"/>
  <c r="H7" i="1" s="1"/>
  <c r="E21" i="1"/>
  <c r="E7" i="1" s="1"/>
  <c r="H101" i="1" l="1"/>
  <c r="H188" i="1"/>
  <c r="G188" i="1"/>
  <c r="H200" i="1"/>
  <c r="E194" i="1"/>
  <c r="E193" i="1" s="1"/>
  <c r="E210" i="1" s="1"/>
  <c r="E188" i="1"/>
  <c r="C193" i="1"/>
  <c r="C210" i="1" s="1"/>
  <c r="G193" i="1"/>
  <c r="G210" i="1" s="1"/>
  <c r="H194" i="1"/>
  <c r="H193" i="1" s="1"/>
  <c r="H210" i="1" s="1"/>
  <c r="F188" i="1"/>
  <c r="F194" i="1"/>
  <c r="F193" i="1" s="1"/>
  <c r="F210" i="1" s="1"/>
  <c r="C188" i="1"/>
</calcChain>
</file>

<file path=xl/sharedStrings.xml><?xml version="1.0" encoding="utf-8"?>
<sst xmlns="http://schemas.openxmlformats.org/spreadsheetml/2006/main" count="212" uniqueCount="185">
  <si>
    <t>GOBIERNO DEL ESTADO LIBRE Y SOBERANO DE QUINTANA ROO</t>
  </si>
  <si>
    <t>ESTADO ANALÍTICO DE INGRESOS</t>
  </si>
  <si>
    <t>Del 1 de enero al 30 de septiembre de 2025</t>
  </si>
  <si>
    <t>(Cifras en pesos)</t>
  </si>
  <si>
    <t>Rubro de Ingresos / Fuente de Financiamiento</t>
  </si>
  <si>
    <t>Ingreso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</si>
  <si>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</si>
  <si>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</si>
  <si>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</si>
  <si>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</si>
  <si>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</si>
  <si>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</si>
  <si>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</si>
  <si>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</si>
  <si>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</si>
  <si>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</si>
  <si>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</si>
  <si>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</si>
  <si>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</si>
  <si>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</si>
  <si>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</si>
  <si>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</si>
  <si>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</si>
  <si>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</si>
  <si>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Del impuesto sobre las erogaciones por participar en actividades con animales acuáticos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</si>
  <si>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</si>
  <si>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</si>
  <si>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</si>
  <si>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</si>
  <si>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</si>
  <si>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</si>
  <si>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</si>
  <si>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</si>
  <si>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</si>
  <si>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</si>
  <si>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</si>
  <si>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</si>
  <si>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</si>
  <si>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</si>
  <si>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</si>
  <si>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</si>
  <si>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</si>
  <si>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</si>
  <si>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</si>
  <si>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</si>
  <si>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</si>
  <si>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</si>
  <si>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</si>
  <si>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Secretaría de Finanzas y Planeación</t>
  </si>
  <si>
    <t>Derechos a los hidrocarburos (derogado)</t>
  </si>
  <si>
    <t>Derechos por prestación de servicios</t>
  </si>
  <si>
    <t>Secretaría de Gobierno</t>
  </si>
  <si>
    <t>Secretaría de Bienestar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</si>
  <si>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</si>
  <si>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</si>
  <si>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</si>
  <si>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</si>
  <si>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</si>
  <si>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</si>
  <si>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</si>
  <si>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</si>
  <si>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</si>
  <si>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</si>
  <si>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</si>
  <si>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</si>
  <si>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Secretaría de Trabajo y Previsión Social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</si>
  <si>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</si>
  <si>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</si>
  <si>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</si>
  <si>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</si>
  <si>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</si>
  <si>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</si>
  <si>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</si>
  <si>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</si>
  <si>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</si>
  <si>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</si>
  <si>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</si>
  <si>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</si>
  <si>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</si>
  <si>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</si>
  <si>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</si>
  <si>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</si>
  <si>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</si>
  <si>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</si>
  <si>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</si>
  <si>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</si>
  <si>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</si>
  <si>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</si>
  <si>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</si>
  <si>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</si>
  <si>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</si>
  <si>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</si>
  <si>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</si>
  <si>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</si>
  <si>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</si>
  <si>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</si>
  <si>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</si>
  <si>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</si>
  <si>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</si>
  <si>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</si>
  <si>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</si>
  <si>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</si>
  <si>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</si>
  <si>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</si>
  <si>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</si>
  <si>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</si>
  <si>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</si>
  <si>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</si>
  <si>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</si>
  <si>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</si>
  <si>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</si>
  <si>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</si>
  <si>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</si>
  <si>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</si>
  <si>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</si>
  <si>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</si>
  <si>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</si>
  <si>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</si>
  <si>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</si>
  <si>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</si>
  <si>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</si>
  <si>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</si>
  <si>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</si>
  <si>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</si>
  <si>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</si>
  <si>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</si>
  <si>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</si>
  <si>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</si>
  <si>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</si>
  <si>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</si>
  <si>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</si>
  <si>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</si>
  <si>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</si>
  <si>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</si>
  <si>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</si>
  <si>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</si>
  <si>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</si>
  <si>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</si>
  <si>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</si>
  <si>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Ramo 54 Mujeres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</si>
  <si>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</si>
  <si>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</si>
  <si>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</si>
  <si>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</si>
  <si>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</si>
  <si>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</si>
  <si>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</si>
  <si>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</si>
  <si>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</si>
  <si>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</si>
  <si>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</si>
  <si>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</si>
  <si>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</si>
  <si>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</si>
  <si>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</si>
  <si>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</si>
  <si>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</si>
  <si>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</si>
  <si>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</si>
  <si>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</si>
  <si>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</si>
  <si>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Comercio Exterior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</si>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</sst>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Futura T OT"/>
    </font>
    <font>
      <sz val="10"/>
      <color theme="1"/>
      <name val="Arial Narrow"/>
      <family val="2"/>
    </font>
    <font>
      <sz val="12"/>
      <name val="Futura T OT"/>
      <family val="3"/>
    </font>
    <font>
      <sz val="10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Protection="0">
      <alignment vertical="center"/>
    </xf>
    <xf numFmtId="0" fontId="9" fillId="0" borderId="0">
      <alignment vertical="center"/>
    </xf>
    <xf numFmtId="0" fontId="6" fillId="3" borderId="0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>
      <alignment vertical="center"/>
    </xf>
    <xf numFmtId="0" fontId="18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3" borderId="0" applyNumberFormat="0" applyProtection="0">
      <alignment vertical="center"/>
    </xf>
    <xf numFmtId="0" fontId="20" fillId="3" borderId="0" applyNumberFormat="0" applyProtection="0">
      <alignment vertical="center"/>
    </xf>
    <xf numFmtId="0" fontId="21" fillId="0" borderId="36" applyNumberFormat="0" applyProtection="0">
      <alignment vertical="center"/>
    </xf>
    <xf numFmtId="0" fontId="21" fillId="0" borderId="36" applyNumberFormat="0" applyProtection="0">
      <alignment vertical="center"/>
    </xf>
  </cellStyleXfs>
  <cellXfs count="111">
    <xf numFmtId="0" fontId="0" fillId="0" borderId="0" xfId="0"/>
    <xf numFmtId="0" fontId="3" fillId="0" borderId="0" xfId="0" applyFont="1"/>
    <xf numFmtId="3" fontId="8" fillId="4" borderId="7" xfId="2" applyNumberFormat="1" applyFont="1" applyFill="1" applyBorder="1" applyAlignment="1">
      <alignment horizontal="center" vertical="center" wrapText="1"/>
    </xf>
    <xf numFmtId="3" fontId="10" fillId="5" borderId="11" xfId="3" applyNumberFormat="1" applyFont="1" applyFill="1" applyBorder="1">
      <alignment vertical="center"/>
    </xf>
    <xf numFmtId="3" fontId="10" fillId="5" borderId="12" xfId="3" applyNumberFormat="1" applyFont="1" applyFill="1" applyBorder="1">
      <alignment vertical="center"/>
    </xf>
    <xf numFmtId="3" fontId="10" fillId="5" borderId="13" xfId="3" applyNumberFormat="1" applyFont="1" applyFill="1" applyBorder="1">
      <alignment vertical="center"/>
    </xf>
    <xf numFmtId="3" fontId="3" fillId="0" borderId="0" xfId="0" applyNumberFormat="1" applyFont="1"/>
    <xf numFmtId="3" fontId="10" fillId="2" borderId="11" xfId="3" applyNumberFormat="1" applyFont="1" applyFill="1" applyBorder="1" applyAlignment="1">
      <alignment horizontal="left" vertical="center" indent="1"/>
    </xf>
    <xf numFmtId="3" fontId="10" fillId="2" borderId="12" xfId="3" applyNumberFormat="1" applyFont="1" applyFill="1" applyBorder="1">
      <alignment vertical="center"/>
    </xf>
    <xf numFmtId="3" fontId="10" fillId="2" borderId="13" xfId="3" applyNumberFormat="1" applyFont="1" applyFill="1" applyBorder="1">
      <alignment vertical="center"/>
    </xf>
    <xf numFmtId="3" fontId="11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10" fillId="2" borderId="14" xfId="3" applyNumberFormat="1" applyFont="1" applyFill="1" applyBorder="1" applyAlignment="1">
      <alignment horizontal="left" vertical="center" wrapText="1" indent="1"/>
    </xf>
    <xf numFmtId="3" fontId="10" fillId="2" borderId="15" xfId="3" applyNumberFormat="1" applyFont="1" applyFill="1" applyBorder="1">
      <alignment vertical="center"/>
    </xf>
    <xf numFmtId="3" fontId="10" fillId="2" borderId="16" xfId="3" applyNumberFormat="1" applyFont="1" applyFill="1" applyBorder="1">
      <alignment vertical="center"/>
    </xf>
    <xf numFmtId="0" fontId="3" fillId="0" borderId="14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horizontal="right" vertical="center" wrapText="1"/>
    </xf>
    <xf numFmtId="3" fontId="11" fillId="0" borderId="14" xfId="0" applyNumberFormat="1" applyFont="1" applyBorder="1" applyAlignment="1">
      <alignment vertical="center" wrapText="1"/>
    </xf>
    <xf numFmtId="3" fontId="11" fillId="0" borderId="15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4" fontId="3" fillId="0" borderId="0" xfId="0" applyNumberFormat="1" applyFont="1"/>
    <xf numFmtId="0" fontId="3" fillId="0" borderId="15" xfId="0" applyFont="1" applyBorder="1" applyAlignment="1">
      <alignment horizontal="right" vertical="center" wrapText="1"/>
    </xf>
    <xf numFmtId="3" fontId="11" fillId="0" borderId="14" xfId="3" applyNumberFormat="1" applyFont="1" applyBorder="1" applyAlignment="1">
      <alignment horizontal="left" vertical="center" wrapText="1" indent="2"/>
    </xf>
    <xf numFmtId="3" fontId="10" fillId="0" borderId="15" xfId="3" applyNumberFormat="1" applyFont="1" applyBorder="1">
      <alignment vertical="center"/>
    </xf>
    <xf numFmtId="3" fontId="11" fillId="0" borderId="4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0" fillId="2" borderId="17" xfId="3" applyNumberFormat="1" applyFont="1" applyFill="1" applyBorder="1" applyAlignment="1">
      <alignment horizontal="left" vertical="center" wrapText="1" indent="1"/>
    </xf>
    <xf numFmtId="3" fontId="10" fillId="2" borderId="18" xfId="3" applyNumberFormat="1" applyFont="1" applyFill="1" applyBorder="1">
      <alignment vertical="center"/>
    </xf>
    <xf numFmtId="3" fontId="10" fillId="2" borderId="19" xfId="3" applyNumberFormat="1" applyFont="1" applyFill="1" applyBorder="1">
      <alignment vertical="center"/>
    </xf>
    <xf numFmtId="3" fontId="10" fillId="5" borderId="11" xfId="3" applyNumberFormat="1" applyFont="1" applyFill="1" applyBorder="1" applyAlignment="1">
      <alignment vertical="center" wrapText="1"/>
    </xf>
    <xf numFmtId="0" fontId="12" fillId="0" borderId="15" xfId="0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3" fontId="12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10" fillId="5" borderId="11" xfId="3" applyNumberFormat="1" applyFont="1" applyFill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 indent="2"/>
    </xf>
    <xf numFmtId="3" fontId="11" fillId="0" borderId="0" xfId="0" applyNumberFormat="1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0" fontId="13" fillId="6" borderId="20" xfId="0" applyFont="1" applyFill="1" applyBorder="1" applyAlignment="1">
      <alignment horizontal="center" vertical="center" wrapText="1"/>
    </xf>
    <xf numFmtId="3" fontId="13" fillId="6" borderId="21" xfId="0" applyNumberFormat="1" applyFont="1" applyFill="1" applyBorder="1" applyAlignment="1">
      <alignment vertical="center"/>
    </xf>
    <xf numFmtId="43" fontId="3" fillId="0" borderId="0" xfId="1" applyFont="1"/>
    <xf numFmtId="0" fontId="13" fillId="0" borderId="4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0" fillId="5" borderId="4" xfId="3" applyNumberFormat="1" applyFont="1" applyFill="1" applyBorder="1">
      <alignment vertical="center"/>
    </xf>
    <xf numFmtId="3" fontId="10" fillId="5" borderId="0" xfId="3" applyNumberFormat="1" applyFont="1" applyFill="1" applyBorder="1">
      <alignment vertical="center"/>
    </xf>
    <xf numFmtId="3" fontId="10" fillId="5" borderId="5" xfId="3" applyNumberFormat="1" applyFont="1" applyFill="1" applyBorder="1">
      <alignment vertical="center"/>
    </xf>
    <xf numFmtId="3" fontId="11" fillId="0" borderId="11" xfId="3" applyNumberFormat="1" applyFont="1" applyBorder="1" applyAlignment="1">
      <alignment horizontal="left" vertical="center" indent="1"/>
    </xf>
    <xf numFmtId="3" fontId="11" fillId="0" borderId="12" xfId="3" applyNumberFormat="1" applyFont="1" applyBorder="1">
      <alignment vertical="center"/>
    </xf>
    <xf numFmtId="3" fontId="11" fillId="0" borderId="13" xfId="3" applyNumberFormat="1" applyFont="1" applyBorder="1">
      <alignment vertical="center"/>
    </xf>
    <xf numFmtId="3" fontId="11" fillId="0" borderId="11" xfId="3" applyNumberFormat="1" applyFont="1" applyBorder="1" applyAlignment="1">
      <alignment horizontal="left" vertical="center" wrapText="1" indent="1"/>
    </xf>
    <xf numFmtId="3" fontId="10" fillId="5" borderId="4" xfId="3" applyNumberFormat="1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3" fontId="15" fillId="5" borderId="5" xfId="0" applyNumberFormat="1" applyFont="1" applyFill="1" applyBorder="1" applyAlignment="1">
      <alignment vertical="center"/>
    </xf>
    <xf numFmtId="0" fontId="11" fillId="0" borderId="25" xfId="0" applyFont="1" applyBorder="1" applyAlignment="1">
      <alignment horizontal="left" vertical="center" indent="1"/>
    </xf>
    <xf numFmtId="3" fontId="14" fillId="0" borderId="26" xfId="0" applyNumberFormat="1" applyFont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0" fontId="10" fillId="7" borderId="31" xfId="0" applyFont="1" applyFill="1" applyBorder="1" applyAlignment="1">
      <alignment vertical="center"/>
    </xf>
    <xf numFmtId="3" fontId="10" fillId="7" borderId="32" xfId="0" applyNumberFormat="1" applyFont="1" applyFill="1" applyBorder="1" applyAlignment="1">
      <alignment vertical="center"/>
    </xf>
    <xf numFmtId="3" fontId="10" fillId="7" borderId="3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" fontId="10" fillId="7" borderId="34" xfId="0" applyNumberFormat="1" applyFont="1" applyFill="1" applyBorder="1" applyAlignment="1">
      <alignment horizontal="center" vertical="center" wrapText="1"/>
    </xf>
    <xf numFmtId="3" fontId="10" fillId="7" borderId="3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1" fillId="7" borderId="31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9" xfId="2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3" fontId="8" fillId="4" borderId="8" xfId="2" applyNumberFormat="1" applyFont="1" applyFill="1" applyBorder="1" applyAlignment="1">
      <alignment horizontal="center" vertical="center"/>
    </xf>
    <xf numFmtId="3" fontId="8" fillId="4" borderId="10" xfId="2" applyNumberFormat="1" applyFont="1" applyFill="1" applyBorder="1" applyAlignment="1">
      <alignment horizontal="center" vertical="center"/>
    </xf>
    <xf numFmtId="3" fontId="13" fillId="6" borderId="8" xfId="0" applyNumberFormat="1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center" vertical="center"/>
    </xf>
    <xf numFmtId="3" fontId="13" fillId="6" borderId="22" xfId="0" applyNumberFormat="1" applyFont="1" applyFill="1" applyBorder="1" applyAlignment="1">
      <alignment horizontal="center" vertical="center"/>
    </xf>
    <xf numFmtId="3" fontId="13" fillId="6" borderId="0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</cellXfs>
  <cellStyles count="60">
    <cellStyle name="Encabezado 1 2" xfId="4"/>
    <cellStyle name="Encabezado 4 2" xfId="5"/>
    <cellStyle name="Millares" xfId="1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5 2" xfId="12"/>
    <cellStyle name="Millares 6" xfId="13"/>
    <cellStyle name="Millares 6 2" xfId="14"/>
    <cellStyle name="Millares 6 2 2" xfId="15"/>
    <cellStyle name="Millares 6 3" xfId="16"/>
    <cellStyle name="Millares 6 4" xfId="17"/>
    <cellStyle name="Millares 7" xfId="18"/>
    <cellStyle name="Moneda 2" xfId="19"/>
    <cellStyle name="Moneda 2 2" xfId="20"/>
    <cellStyle name="Normal" xfId="0" builtinId="0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14 2 2" xfId="31"/>
    <cellStyle name="Normal 14 3" xfId="32"/>
    <cellStyle name="Normal 14 4" xfId="33"/>
    <cellStyle name="Normal 2" xfId="34"/>
    <cellStyle name="Normal 2 2" xfId="35"/>
    <cellStyle name="Normal 2 3" xfId="36"/>
    <cellStyle name="Normal 2 4" xfId="37"/>
    <cellStyle name="Normal 2 5" xfId="38"/>
    <cellStyle name="Normal 2 5 2" xfId="39"/>
    <cellStyle name="Normal 2 5 2 2" xfId="40"/>
    <cellStyle name="Normal 2 5 3" xfId="41"/>
    <cellStyle name="Normal 3" xfId="3"/>
    <cellStyle name="Normal 3 2" xfId="42"/>
    <cellStyle name="Normal 3 2 2" xfId="43"/>
    <cellStyle name="Normal 3 3" xfId="44"/>
    <cellStyle name="Normal 4" xfId="45"/>
    <cellStyle name="Normal 4 2" xfId="46"/>
    <cellStyle name="Normal 5" xfId="47"/>
    <cellStyle name="Normal 5 2" xfId="48"/>
    <cellStyle name="Normal 6" xfId="49"/>
    <cellStyle name="Normal 6 2" xfId="50"/>
    <cellStyle name="Normal 7" xfId="51"/>
    <cellStyle name="Normal 8" xfId="52"/>
    <cellStyle name="Normal 8 2" xfId="53"/>
    <cellStyle name="Normal 9" xfId="54"/>
    <cellStyle name="Normal 9 2" xfId="55"/>
    <cellStyle name="Título 1 2" xfId="2"/>
    <cellStyle name="Título 1 2 2" xfId="56"/>
    <cellStyle name="Título 2 2" xfId="57"/>
    <cellStyle name="Título 3 2" xfId="58"/>
    <cellStyle name="Título 3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7"/>
  <sheetViews>
    <sheetView showGridLines="0" tabSelected="1" zoomScaleNormal="100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74" customWidth="1"/>
    <col min="3" max="8" width="15.7109375" style="1" customWidth="1"/>
    <col min="9" max="9" width="17.5703125" style="1" customWidth="1"/>
    <col min="10" max="16384" width="11.42578125" style="1"/>
  </cols>
  <sheetData>
    <row r="1" spans="2:10" ht="18" customHeight="1">
      <c r="B1" s="87" t="s">
        <v>0</v>
      </c>
      <c r="C1" s="88"/>
      <c r="D1" s="88"/>
      <c r="E1" s="88"/>
      <c r="F1" s="88"/>
      <c r="G1" s="88"/>
      <c r="H1" s="89"/>
    </row>
    <row r="2" spans="2:10" ht="18" customHeight="1">
      <c r="B2" s="90" t="s">
        <v>1</v>
      </c>
      <c r="C2" s="91"/>
      <c r="D2" s="91"/>
      <c r="E2" s="91"/>
      <c r="F2" s="91"/>
      <c r="G2" s="91"/>
      <c r="H2" s="92"/>
    </row>
    <row r="3" spans="2:10" ht="15" customHeight="1">
      <c r="B3" s="93" t="s">
        <v>2</v>
      </c>
      <c r="C3" s="94"/>
      <c r="D3" s="94"/>
      <c r="E3" s="94"/>
      <c r="F3" s="94"/>
      <c r="G3" s="94"/>
      <c r="H3" s="95"/>
    </row>
    <row r="4" spans="2:10" ht="15" customHeight="1">
      <c r="B4" s="96" t="s">
        <v>3</v>
      </c>
      <c r="C4" s="97"/>
      <c r="D4" s="97"/>
      <c r="E4" s="97"/>
      <c r="F4" s="97"/>
      <c r="G4" s="97"/>
      <c r="H4" s="98"/>
    </row>
    <row r="5" spans="2:10" ht="20.100000000000001" customHeight="1">
      <c r="B5" s="99" t="s">
        <v>4</v>
      </c>
      <c r="C5" s="101" t="s">
        <v>5</v>
      </c>
      <c r="D5" s="101"/>
      <c r="E5" s="101"/>
      <c r="F5" s="101"/>
      <c r="G5" s="101"/>
      <c r="H5" s="102" t="s">
        <v>6</v>
      </c>
    </row>
    <row r="6" spans="2:10" ht="30" customHeight="1">
      <c r="B6" s="100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103"/>
    </row>
    <row r="7" spans="2:10" ht="20.100000000000001" customHeight="1">
      <c r="B7" s="3" t="s">
        <v>12</v>
      </c>
      <c r="C7" s="4">
        <f t="shared" ref="C7:H7" si="0">SUM(C8,C13,C15,C20:C21,C24,C26,C30:C31)</f>
        <v>9578187995</v>
      </c>
      <c r="D7" s="4">
        <f t="shared" si="0"/>
        <v>0</v>
      </c>
      <c r="E7" s="4">
        <f t="shared" si="0"/>
        <v>9578187995</v>
      </c>
      <c r="F7" s="4">
        <f t="shared" si="0"/>
        <v>8336329105.6599998</v>
      </c>
      <c r="G7" s="4">
        <f t="shared" si="0"/>
        <v>8336329105.6599998</v>
      </c>
      <c r="H7" s="5">
        <f t="shared" si="0"/>
        <v>-1241858889.3400002</v>
      </c>
      <c r="J7" s="6"/>
    </row>
    <row r="8" spans="2:10" ht="20.100000000000001" customHeight="1">
      <c r="B8" s="7" t="s">
        <v>13</v>
      </c>
      <c r="C8" s="8">
        <f>SUM(C9:C12)</f>
        <v>252966156</v>
      </c>
      <c r="D8" s="8">
        <f t="shared" ref="D8:H8" si="1">SUM(D9:D12)</f>
        <v>0</v>
      </c>
      <c r="E8" s="8">
        <f t="shared" si="1"/>
        <v>252966156</v>
      </c>
      <c r="F8" s="8">
        <f>SUM(F9:F12)</f>
        <v>182799695</v>
      </c>
      <c r="G8" s="8">
        <f t="shared" si="1"/>
        <v>182799695</v>
      </c>
      <c r="H8" s="9">
        <f t="shared" si="1"/>
        <v>-70166461</v>
      </c>
    </row>
    <row r="9" spans="2:10" ht="20.100000000000001" customHeight="1">
      <c r="B9" s="10" t="s">
        <v>14</v>
      </c>
      <c r="C9" s="11">
        <v>40092184</v>
      </c>
      <c r="D9" s="11">
        <v>0</v>
      </c>
      <c r="E9" s="11">
        <f>C9-D9</f>
        <v>40092184</v>
      </c>
      <c r="F9" s="11">
        <f>G9</f>
        <v>27415881</v>
      </c>
      <c r="G9" s="11">
        <v>27415881</v>
      </c>
      <c r="H9" s="12">
        <f>G9-C9</f>
        <v>-12676303</v>
      </c>
    </row>
    <row r="10" spans="2:10" ht="20.100000000000001" customHeight="1">
      <c r="B10" s="10" t="s">
        <v>15</v>
      </c>
      <c r="C10" s="11">
        <v>127097506</v>
      </c>
      <c r="D10" s="11">
        <v>0</v>
      </c>
      <c r="E10" s="11">
        <f t="shared" ref="E10:E19" si="2">C10-D10</f>
        <v>127097506</v>
      </c>
      <c r="F10" s="11">
        <f t="shared" ref="F10:F12" si="3">G10</f>
        <v>107693076</v>
      </c>
      <c r="G10" s="11">
        <v>107693076</v>
      </c>
      <c r="H10" s="12">
        <f t="shared" ref="H10:H12" si="4">G10-C10</f>
        <v>-19404430</v>
      </c>
    </row>
    <row r="11" spans="2:10" ht="20.100000000000001" customHeight="1">
      <c r="B11" s="10" t="s">
        <v>16</v>
      </c>
      <c r="C11" s="11">
        <v>79965558</v>
      </c>
      <c r="D11" s="11">
        <v>0</v>
      </c>
      <c r="E11" s="11">
        <f t="shared" si="2"/>
        <v>79965558</v>
      </c>
      <c r="F11" s="11">
        <f t="shared" si="3"/>
        <v>45018598</v>
      </c>
      <c r="G11" s="11">
        <v>45018598</v>
      </c>
      <c r="H11" s="12">
        <f t="shared" si="4"/>
        <v>-34946960</v>
      </c>
    </row>
    <row r="12" spans="2:10" ht="20.100000000000001" customHeight="1">
      <c r="B12" s="10" t="s">
        <v>17</v>
      </c>
      <c r="C12" s="11">
        <v>5810908</v>
      </c>
      <c r="D12" s="11">
        <v>0</v>
      </c>
      <c r="E12" s="11">
        <f t="shared" si="2"/>
        <v>5810908</v>
      </c>
      <c r="F12" s="11">
        <f t="shared" si="3"/>
        <v>2672140</v>
      </c>
      <c r="G12" s="11">
        <v>2672140</v>
      </c>
      <c r="H12" s="12">
        <f t="shared" si="4"/>
        <v>-3138768</v>
      </c>
    </row>
    <row r="13" spans="2:10" ht="20.100000000000001" customHeight="1">
      <c r="B13" s="13" t="s">
        <v>18</v>
      </c>
      <c r="C13" s="14">
        <f>C14</f>
        <v>251792412</v>
      </c>
      <c r="D13" s="14">
        <f t="shared" ref="D13:H13" si="5">D14</f>
        <v>0</v>
      </c>
      <c r="E13" s="14">
        <f t="shared" si="5"/>
        <v>251792412</v>
      </c>
      <c r="F13" s="14">
        <f t="shared" si="5"/>
        <v>224846952</v>
      </c>
      <c r="G13" s="14">
        <f t="shared" si="5"/>
        <v>224846952</v>
      </c>
      <c r="H13" s="15">
        <f t="shared" si="5"/>
        <v>-26945460</v>
      </c>
    </row>
    <row r="14" spans="2:10" ht="20.100000000000001" customHeight="1">
      <c r="B14" s="16" t="s">
        <v>19</v>
      </c>
      <c r="C14" s="11">
        <v>251792412</v>
      </c>
      <c r="D14" s="11">
        <v>0</v>
      </c>
      <c r="E14" s="11">
        <f t="shared" si="2"/>
        <v>251792412</v>
      </c>
      <c r="F14" s="11">
        <f>G14</f>
        <v>224846952</v>
      </c>
      <c r="G14" s="11">
        <v>224846952</v>
      </c>
      <c r="H14" s="12">
        <f>G14-C14</f>
        <v>-26945460</v>
      </c>
    </row>
    <row r="15" spans="2:10" ht="20.100000000000001" customHeight="1">
      <c r="B15" s="13" t="s">
        <v>20</v>
      </c>
      <c r="C15" s="14">
        <f>SUM(C16:C19)</f>
        <v>3931005008</v>
      </c>
      <c r="D15" s="14">
        <f t="shared" ref="D15:H15" si="6">SUM(D16:D19)</f>
        <v>0</v>
      </c>
      <c r="E15" s="14">
        <f t="shared" si="6"/>
        <v>3931005008</v>
      </c>
      <c r="F15" s="14">
        <f t="shared" si="6"/>
        <v>3564577307.3099999</v>
      </c>
      <c r="G15" s="14">
        <f t="shared" si="6"/>
        <v>3564577307.3099999</v>
      </c>
      <c r="H15" s="15">
        <f t="shared" si="6"/>
        <v>-366427700.69000006</v>
      </c>
    </row>
    <row r="16" spans="2:10" ht="25.5">
      <c r="B16" s="17" t="s">
        <v>21</v>
      </c>
      <c r="C16" s="11">
        <v>53518442</v>
      </c>
      <c r="D16" s="18">
        <v>0</v>
      </c>
      <c r="E16" s="11">
        <f t="shared" si="2"/>
        <v>53518442</v>
      </c>
      <c r="F16" s="11">
        <f t="shared" ref="F16:F19" si="7">G16</f>
        <v>25081065</v>
      </c>
      <c r="G16" s="11">
        <v>25081065</v>
      </c>
      <c r="H16" s="12">
        <f t="shared" ref="H16:H18" si="8">G16-C16</f>
        <v>-28437377</v>
      </c>
    </row>
    <row r="17" spans="2:8" ht="20.100000000000001" customHeight="1">
      <c r="B17" s="16" t="s">
        <v>22</v>
      </c>
      <c r="C17" s="11">
        <v>3469838649</v>
      </c>
      <c r="D17" s="18">
        <v>0</v>
      </c>
      <c r="E17" s="11">
        <f t="shared" si="2"/>
        <v>3469838649</v>
      </c>
      <c r="F17" s="11">
        <f t="shared" si="7"/>
        <v>3361418191.3099999</v>
      </c>
      <c r="G17" s="11">
        <v>3361418191.3099999</v>
      </c>
      <c r="H17" s="12">
        <f t="shared" si="8"/>
        <v>-108420457.69000006</v>
      </c>
    </row>
    <row r="18" spans="2:8" ht="25.5">
      <c r="B18" s="17" t="s">
        <v>23</v>
      </c>
      <c r="C18" s="11">
        <v>299889297</v>
      </c>
      <c r="D18" s="18">
        <v>0</v>
      </c>
      <c r="E18" s="11">
        <f t="shared" si="2"/>
        <v>299889297</v>
      </c>
      <c r="F18" s="11">
        <f t="shared" si="7"/>
        <v>163724697</v>
      </c>
      <c r="G18" s="11">
        <v>163724697</v>
      </c>
      <c r="H18" s="12">
        <f t="shared" si="8"/>
        <v>-136164600</v>
      </c>
    </row>
    <row r="19" spans="2:8" ht="25.5">
      <c r="B19" s="17" t="s">
        <v>24</v>
      </c>
      <c r="C19" s="11">
        <v>107758620</v>
      </c>
      <c r="D19" s="18">
        <v>0</v>
      </c>
      <c r="E19" s="11">
        <f t="shared" si="2"/>
        <v>107758620</v>
      </c>
      <c r="F19" s="11">
        <f t="shared" si="7"/>
        <v>14353354</v>
      </c>
      <c r="G19" s="11">
        <v>14353354</v>
      </c>
      <c r="H19" s="12">
        <f>G19-C19</f>
        <v>-93405266</v>
      </c>
    </row>
    <row r="20" spans="2:8" ht="20.100000000000001" customHeight="1">
      <c r="B20" s="13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</row>
    <row r="21" spans="2:8" ht="20.100000000000001" customHeight="1">
      <c r="B21" s="13" t="s">
        <v>26</v>
      </c>
      <c r="C21" s="14">
        <f>SUM(C22:C23)</f>
        <v>4725166453</v>
      </c>
      <c r="D21" s="14">
        <f t="shared" ref="D21:H21" si="9">SUM(D22:D23)</f>
        <v>0</v>
      </c>
      <c r="E21" s="14">
        <f t="shared" si="9"/>
        <v>4725166453</v>
      </c>
      <c r="F21" s="14">
        <f t="shared" si="9"/>
        <v>4232361427</v>
      </c>
      <c r="G21" s="14">
        <f t="shared" si="9"/>
        <v>4232361427</v>
      </c>
      <c r="H21" s="15">
        <f t="shared" si="9"/>
        <v>-492805026</v>
      </c>
    </row>
    <row r="22" spans="2:8" ht="20.100000000000001" customHeight="1">
      <c r="B22" s="16" t="s">
        <v>27</v>
      </c>
      <c r="C22" s="11">
        <v>4725166453</v>
      </c>
      <c r="D22" s="18">
        <v>0</v>
      </c>
      <c r="E22" s="11">
        <f t="shared" ref="E22:E23" si="10">C22-D22</f>
        <v>4725166453</v>
      </c>
      <c r="F22" s="11">
        <f>G22</f>
        <v>4232361427</v>
      </c>
      <c r="G22" s="11">
        <v>4232361427</v>
      </c>
      <c r="H22" s="12">
        <f>G22-C22</f>
        <v>-492805026</v>
      </c>
    </row>
    <row r="23" spans="2:8" ht="20.100000000000001" customHeight="1">
      <c r="B23" s="16" t="s">
        <v>28</v>
      </c>
      <c r="C23" s="11">
        <v>0</v>
      </c>
      <c r="D23" s="18">
        <v>0</v>
      </c>
      <c r="E23" s="11">
        <f t="shared" si="10"/>
        <v>0</v>
      </c>
      <c r="F23" s="11">
        <f>G23</f>
        <v>0</v>
      </c>
      <c r="G23" s="11">
        <v>0</v>
      </c>
      <c r="H23" s="12">
        <f>G23-C23</f>
        <v>0</v>
      </c>
    </row>
    <row r="24" spans="2:8" ht="20.100000000000001" customHeight="1">
      <c r="B24" s="13" t="s">
        <v>29</v>
      </c>
      <c r="C24" s="14">
        <f>C25</f>
        <v>300815590</v>
      </c>
      <c r="D24" s="14">
        <f t="shared" ref="D24:H24" si="11">D25</f>
        <v>0</v>
      </c>
      <c r="E24" s="14">
        <f t="shared" si="11"/>
        <v>300815590</v>
      </c>
      <c r="F24" s="14">
        <f t="shared" si="11"/>
        <v>12988745</v>
      </c>
      <c r="G24" s="14">
        <f t="shared" si="11"/>
        <v>12988745</v>
      </c>
      <c r="H24" s="15">
        <f t="shared" si="11"/>
        <v>-287826845</v>
      </c>
    </row>
    <row r="25" spans="2:8" ht="20.100000000000001" customHeight="1">
      <c r="B25" s="16" t="s">
        <v>30</v>
      </c>
      <c r="C25" s="11">
        <v>300815590</v>
      </c>
      <c r="D25" s="18">
        <v>0</v>
      </c>
      <c r="E25" s="11">
        <f t="shared" ref="E25" si="12">C25-D25</f>
        <v>300815590</v>
      </c>
      <c r="F25" s="11">
        <f>G25</f>
        <v>12988745</v>
      </c>
      <c r="G25" s="11">
        <v>12988745</v>
      </c>
      <c r="H25" s="12">
        <f>G25-C25</f>
        <v>-287826845</v>
      </c>
    </row>
    <row r="26" spans="2:8" ht="20.100000000000001" customHeight="1">
      <c r="B26" s="13" t="s">
        <v>31</v>
      </c>
      <c r="C26" s="14">
        <f>SUM(C27:C29)</f>
        <v>116442376</v>
      </c>
      <c r="D26" s="14">
        <f t="shared" ref="D26:H26" si="13">SUM(D27:D29)</f>
        <v>0</v>
      </c>
      <c r="E26" s="14">
        <f t="shared" si="13"/>
        <v>116442376</v>
      </c>
      <c r="F26" s="14">
        <f t="shared" si="13"/>
        <v>118754979.35000001</v>
      </c>
      <c r="G26" s="14">
        <f t="shared" si="13"/>
        <v>118754979.35000001</v>
      </c>
      <c r="H26" s="15">
        <f t="shared" si="13"/>
        <v>2312603.3500000015</v>
      </c>
    </row>
    <row r="27" spans="2:8" ht="20.100000000000001" customHeight="1">
      <c r="B27" s="16" t="s">
        <v>32</v>
      </c>
      <c r="C27" s="11">
        <v>60566059</v>
      </c>
      <c r="D27" s="18">
        <v>0</v>
      </c>
      <c r="E27" s="11">
        <f t="shared" ref="E27:E29" si="14">C27-D27</f>
        <v>60566059</v>
      </c>
      <c r="F27" s="11">
        <f t="shared" ref="F27:F29" si="15">G27</f>
        <v>56560138</v>
      </c>
      <c r="G27" s="11">
        <v>56560138</v>
      </c>
      <c r="H27" s="12">
        <f t="shared" ref="H27:H29" si="16">G27-C27</f>
        <v>-4005921</v>
      </c>
    </row>
    <row r="28" spans="2:8" ht="20.100000000000001" customHeight="1">
      <c r="B28" s="16" t="s">
        <v>33</v>
      </c>
      <c r="C28" s="11">
        <v>13314914</v>
      </c>
      <c r="D28" s="18">
        <v>0</v>
      </c>
      <c r="E28" s="11">
        <f t="shared" si="14"/>
        <v>13314914</v>
      </c>
      <c r="F28" s="11">
        <f t="shared" si="15"/>
        <v>33816671.740000002</v>
      </c>
      <c r="G28" s="11">
        <v>33816671.740000002</v>
      </c>
      <c r="H28" s="12">
        <f t="shared" si="16"/>
        <v>20501757.740000002</v>
      </c>
    </row>
    <row r="29" spans="2:8" ht="20.100000000000001" customHeight="1">
      <c r="B29" s="16" t="s">
        <v>34</v>
      </c>
      <c r="C29" s="11">
        <v>42561403</v>
      </c>
      <c r="D29" s="18">
        <v>0</v>
      </c>
      <c r="E29" s="11">
        <f t="shared" si="14"/>
        <v>42561403</v>
      </c>
      <c r="F29" s="11">
        <f t="shared" si="15"/>
        <v>28378169.609999999</v>
      </c>
      <c r="G29" s="11">
        <v>28378169.609999999</v>
      </c>
      <c r="H29" s="12">
        <f t="shared" si="16"/>
        <v>-14183233.390000001</v>
      </c>
    </row>
    <row r="30" spans="2:8" ht="20.100000000000001" customHeight="1">
      <c r="B30" s="13" t="s">
        <v>35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</row>
    <row r="31" spans="2:8" ht="39.950000000000003" customHeight="1">
      <c r="B31" s="13" t="s">
        <v>36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</row>
    <row r="32" spans="2:8" ht="20.100000000000001" customHeight="1">
      <c r="B32" s="19"/>
      <c r="C32" s="20"/>
      <c r="D32" s="20"/>
      <c r="E32" s="20"/>
      <c r="F32" s="20"/>
      <c r="G32" s="20"/>
      <c r="H32" s="21"/>
    </row>
    <row r="33" spans="2:10" ht="20.100000000000001" customHeight="1">
      <c r="B33" s="3" t="s">
        <v>37</v>
      </c>
      <c r="C33" s="4">
        <f>SUM(C34:C38)</f>
        <v>0</v>
      </c>
      <c r="D33" s="4">
        <f t="shared" ref="D33:H33" si="17">SUM(D34:D38)</f>
        <v>0</v>
      </c>
      <c r="E33" s="4">
        <f t="shared" si="17"/>
        <v>0</v>
      </c>
      <c r="F33" s="4">
        <f t="shared" si="17"/>
        <v>0</v>
      </c>
      <c r="G33" s="4">
        <f t="shared" si="17"/>
        <v>0</v>
      </c>
      <c r="H33" s="5">
        <f t="shared" si="17"/>
        <v>0</v>
      </c>
    </row>
    <row r="34" spans="2:10" ht="20.100000000000001" customHeight="1">
      <c r="B34" s="13" t="s">
        <v>38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10" ht="20.100000000000001" customHeight="1">
      <c r="B35" s="13" t="s">
        <v>39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10" ht="20.100000000000001" customHeight="1">
      <c r="B36" s="13" t="s">
        <v>40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</row>
    <row r="37" spans="2:10" ht="20.100000000000001" customHeight="1">
      <c r="B37" s="13" t="s">
        <v>41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2:10" ht="20.100000000000001" customHeight="1">
      <c r="B38" s="13" t="s">
        <v>42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</row>
    <row r="39" spans="2:10" ht="20.100000000000001" customHeight="1">
      <c r="B39" s="19"/>
      <c r="C39" s="20"/>
      <c r="D39" s="20"/>
      <c r="E39" s="20"/>
      <c r="F39" s="20"/>
      <c r="G39" s="20"/>
      <c r="H39" s="21"/>
    </row>
    <row r="40" spans="2:10" ht="20.100000000000001" customHeight="1">
      <c r="B40" s="3" t="s">
        <v>43</v>
      </c>
      <c r="C40" s="4">
        <f>SUM(C41:C42)</f>
        <v>0</v>
      </c>
      <c r="D40" s="4">
        <f t="shared" ref="D40:H40" si="18">SUM(D41:D42)</f>
        <v>0</v>
      </c>
      <c r="E40" s="4">
        <f t="shared" si="18"/>
        <v>0</v>
      </c>
      <c r="F40" s="4">
        <f t="shared" si="18"/>
        <v>0</v>
      </c>
      <c r="G40" s="4">
        <f t="shared" si="18"/>
        <v>0</v>
      </c>
      <c r="H40" s="5">
        <f t="shared" si="18"/>
        <v>0</v>
      </c>
    </row>
    <row r="41" spans="2:10" ht="20.100000000000001" customHeight="1">
      <c r="B41" s="13" t="s">
        <v>44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2:10" ht="39.950000000000003" customHeight="1">
      <c r="B42" s="13" t="s">
        <v>45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0</v>
      </c>
    </row>
    <row r="43" spans="2:10" ht="20.100000000000001" customHeight="1">
      <c r="B43" s="19"/>
      <c r="C43" s="20"/>
      <c r="D43" s="20"/>
      <c r="E43" s="20"/>
      <c r="F43" s="20"/>
      <c r="G43" s="20"/>
      <c r="H43" s="21"/>
    </row>
    <row r="44" spans="2:10" ht="20.100000000000001" customHeight="1">
      <c r="B44" s="3" t="s">
        <v>46</v>
      </c>
      <c r="C44" s="4">
        <f t="shared" ref="C44:H44" si="19">SUM(C45+C47+C48+C63+C65+C69)</f>
        <v>3710432663</v>
      </c>
      <c r="D44" s="4">
        <f t="shared" si="19"/>
        <v>0</v>
      </c>
      <c r="E44" s="4">
        <f t="shared" si="19"/>
        <v>3710432663</v>
      </c>
      <c r="F44" s="4">
        <f t="shared" si="19"/>
        <v>2169949351.9899998</v>
      </c>
      <c r="G44" s="4">
        <f t="shared" si="19"/>
        <v>2169949351.9899998</v>
      </c>
      <c r="H44" s="5">
        <f t="shared" si="19"/>
        <v>-1540483311.01</v>
      </c>
      <c r="I44" s="22"/>
      <c r="J44" s="6"/>
    </row>
    <row r="45" spans="2:10" ht="25.5">
      <c r="B45" s="13" t="s">
        <v>47</v>
      </c>
      <c r="C45" s="14">
        <f>SUM(C46)</f>
        <v>1393498226</v>
      </c>
      <c r="D45" s="14">
        <f t="shared" ref="D45:H45" si="20">SUM(D46)</f>
        <v>0</v>
      </c>
      <c r="E45" s="14">
        <f t="shared" si="20"/>
        <v>1393498226</v>
      </c>
      <c r="F45" s="14">
        <f t="shared" si="20"/>
        <v>512689800.94</v>
      </c>
      <c r="G45" s="14">
        <f t="shared" si="20"/>
        <v>512689800.94</v>
      </c>
      <c r="H45" s="15">
        <f t="shared" si="20"/>
        <v>-880808425.05999994</v>
      </c>
    </row>
    <row r="46" spans="2:10" ht="20.100000000000001" customHeight="1">
      <c r="B46" s="16" t="s">
        <v>48</v>
      </c>
      <c r="C46" s="11">
        <v>1393498226</v>
      </c>
      <c r="D46" s="18">
        <v>0</v>
      </c>
      <c r="E46" s="18">
        <f>C46-D46</f>
        <v>1393498226</v>
      </c>
      <c r="F46" s="11">
        <f t="shared" ref="F46" si="21">G46</f>
        <v>512689800.94</v>
      </c>
      <c r="G46" s="11">
        <v>512689800.94</v>
      </c>
      <c r="H46" s="12">
        <f t="shared" ref="H46" si="22">G46-C46</f>
        <v>-880808425.05999994</v>
      </c>
    </row>
    <row r="47" spans="2:10" ht="20.100000000000001" customHeight="1">
      <c r="B47" s="13" t="s">
        <v>49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2:10" ht="20.100000000000001" customHeight="1">
      <c r="B48" s="13" t="s">
        <v>50</v>
      </c>
      <c r="C48" s="14">
        <f t="shared" ref="C48:H48" si="23">SUM(C49:C62)</f>
        <v>2240621620</v>
      </c>
      <c r="D48" s="14">
        <f t="shared" si="23"/>
        <v>0</v>
      </c>
      <c r="E48" s="14">
        <f t="shared" si="23"/>
        <v>2240621620</v>
      </c>
      <c r="F48" s="14">
        <f t="shared" si="23"/>
        <v>1568234687.05</v>
      </c>
      <c r="G48" s="14">
        <f t="shared" si="23"/>
        <v>1568234687.05</v>
      </c>
      <c r="H48" s="15">
        <f t="shared" si="23"/>
        <v>-672386932.95000005</v>
      </c>
    </row>
    <row r="49" spans="2:8" ht="20.100000000000001" customHeight="1">
      <c r="B49" s="16" t="s">
        <v>51</v>
      </c>
      <c r="C49" s="11">
        <v>1015148829</v>
      </c>
      <c r="D49" s="18">
        <v>0</v>
      </c>
      <c r="E49" s="18">
        <f>C49-D49</f>
        <v>1015148829</v>
      </c>
      <c r="F49" s="11">
        <f t="shared" ref="F49:F64" si="24">G49</f>
        <v>671066344</v>
      </c>
      <c r="G49" s="11">
        <v>671066344</v>
      </c>
      <c r="H49" s="12">
        <f t="shared" ref="H49:H64" si="25">G49-C49</f>
        <v>-344082485</v>
      </c>
    </row>
    <row r="50" spans="2:8" ht="20.100000000000001" customHeight="1">
      <c r="B50" s="16" t="s">
        <v>52</v>
      </c>
      <c r="C50" s="11">
        <v>0</v>
      </c>
      <c r="D50" s="23">
        <v>0</v>
      </c>
      <c r="E50" s="18">
        <f t="shared" ref="E50:E64" si="26">C50-D50</f>
        <v>0</v>
      </c>
      <c r="F50" s="11">
        <f t="shared" si="24"/>
        <v>0</v>
      </c>
      <c r="G50" s="11">
        <v>0</v>
      </c>
      <c r="H50" s="12">
        <f t="shared" si="25"/>
        <v>0</v>
      </c>
    </row>
    <row r="51" spans="2:8" ht="20.100000000000001" customHeight="1">
      <c r="B51" s="16" t="s">
        <v>48</v>
      </c>
      <c r="C51" s="11">
        <v>904140723</v>
      </c>
      <c r="D51" s="18">
        <v>0</v>
      </c>
      <c r="E51" s="18">
        <f t="shared" si="26"/>
        <v>904140723</v>
      </c>
      <c r="F51" s="11">
        <f t="shared" si="24"/>
        <v>723277751.04999995</v>
      </c>
      <c r="G51" s="11">
        <v>723277751.04999995</v>
      </c>
      <c r="H51" s="12">
        <f t="shared" si="25"/>
        <v>-180862971.95000005</v>
      </c>
    </row>
    <row r="52" spans="2:8" ht="20.100000000000001" customHeight="1">
      <c r="B52" s="16" t="s">
        <v>53</v>
      </c>
      <c r="C52" s="11">
        <v>252838288</v>
      </c>
      <c r="D52" s="18">
        <v>0</v>
      </c>
      <c r="E52" s="18">
        <f t="shared" si="26"/>
        <v>252838288</v>
      </c>
      <c r="F52" s="11">
        <f t="shared" si="24"/>
        <v>110605219</v>
      </c>
      <c r="G52" s="11">
        <v>110605219</v>
      </c>
      <c r="H52" s="12">
        <f t="shared" si="25"/>
        <v>-142233069</v>
      </c>
    </row>
    <row r="53" spans="2:8" ht="20.100000000000001" customHeight="1">
      <c r="B53" s="16" t="s">
        <v>54</v>
      </c>
      <c r="C53" s="11">
        <v>898810</v>
      </c>
      <c r="D53" s="18">
        <v>0</v>
      </c>
      <c r="E53" s="18">
        <f t="shared" si="26"/>
        <v>898810</v>
      </c>
      <c r="F53" s="11">
        <f t="shared" si="24"/>
        <v>2829543</v>
      </c>
      <c r="G53" s="11">
        <v>2829543</v>
      </c>
      <c r="H53" s="12">
        <f t="shared" si="25"/>
        <v>1930733</v>
      </c>
    </row>
    <row r="54" spans="2:8" ht="20.100000000000001" customHeight="1">
      <c r="B54" s="16" t="s">
        <v>55</v>
      </c>
      <c r="C54" s="11">
        <v>35517567</v>
      </c>
      <c r="D54" s="18">
        <v>0</v>
      </c>
      <c r="E54" s="18">
        <f t="shared" si="26"/>
        <v>35517567</v>
      </c>
      <c r="F54" s="11">
        <f t="shared" si="24"/>
        <v>34159211</v>
      </c>
      <c r="G54" s="11">
        <v>34159211</v>
      </c>
      <c r="H54" s="12">
        <f t="shared" si="25"/>
        <v>-1358356</v>
      </c>
    </row>
    <row r="55" spans="2:8" ht="20.100000000000001" customHeight="1">
      <c r="B55" s="16" t="s">
        <v>56</v>
      </c>
      <c r="C55" s="11">
        <v>0</v>
      </c>
      <c r="D55" s="23">
        <v>0</v>
      </c>
      <c r="E55" s="18">
        <f t="shared" si="26"/>
        <v>0</v>
      </c>
      <c r="F55" s="11">
        <f t="shared" si="24"/>
        <v>0</v>
      </c>
      <c r="G55" s="11">
        <v>0</v>
      </c>
      <c r="H55" s="12">
        <f t="shared" si="25"/>
        <v>0</v>
      </c>
    </row>
    <row r="56" spans="2:8" ht="20.100000000000001" customHeight="1">
      <c r="B56" s="16" t="s">
        <v>57</v>
      </c>
      <c r="C56" s="11">
        <v>821453</v>
      </c>
      <c r="D56" s="23">
        <v>0</v>
      </c>
      <c r="E56" s="18">
        <f t="shared" si="26"/>
        <v>821453</v>
      </c>
      <c r="F56" s="11">
        <f t="shared" si="24"/>
        <v>638013</v>
      </c>
      <c r="G56" s="11">
        <v>638013</v>
      </c>
      <c r="H56" s="12">
        <f t="shared" si="25"/>
        <v>-183440</v>
      </c>
    </row>
    <row r="57" spans="2:8" ht="20.100000000000001" customHeight="1">
      <c r="B57" s="16" t="s">
        <v>58</v>
      </c>
      <c r="C57" s="11">
        <v>15574784</v>
      </c>
      <c r="D57" s="18">
        <v>0</v>
      </c>
      <c r="E57" s="18">
        <f t="shared" si="26"/>
        <v>15574784</v>
      </c>
      <c r="F57" s="11">
        <f t="shared" si="24"/>
        <v>15092760</v>
      </c>
      <c r="G57" s="11">
        <v>15092760</v>
      </c>
      <c r="H57" s="12">
        <f t="shared" si="25"/>
        <v>-482024</v>
      </c>
    </row>
    <row r="58" spans="2:8" ht="20.100000000000001" customHeight="1">
      <c r="B58" s="16" t="s">
        <v>59</v>
      </c>
      <c r="C58" s="11">
        <v>5609016</v>
      </c>
      <c r="D58" s="18">
        <v>0</v>
      </c>
      <c r="E58" s="18">
        <f t="shared" si="26"/>
        <v>5609016</v>
      </c>
      <c r="F58" s="11">
        <f t="shared" si="24"/>
        <v>161111</v>
      </c>
      <c r="G58" s="11">
        <v>161111</v>
      </c>
      <c r="H58" s="12">
        <f t="shared" si="25"/>
        <v>-5447905</v>
      </c>
    </row>
    <row r="59" spans="2:8" ht="20.100000000000001" customHeight="1">
      <c r="B59" s="16" t="s">
        <v>60</v>
      </c>
      <c r="C59" s="11">
        <v>0</v>
      </c>
      <c r="D59" s="23">
        <v>0</v>
      </c>
      <c r="E59" s="18">
        <f t="shared" si="26"/>
        <v>0</v>
      </c>
      <c r="F59" s="11">
        <f t="shared" si="24"/>
        <v>0</v>
      </c>
      <c r="G59" s="11">
        <v>0</v>
      </c>
      <c r="H59" s="12">
        <f t="shared" si="25"/>
        <v>0</v>
      </c>
    </row>
    <row r="60" spans="2:8" ht="20.100000000000001" customHeight="1">
      <c r="B60" s="16" t="s">
        <v>61</v>
      </c>
      <c r="C60" s="11">
        <v>1839932</v>
      </c>
      <c r="D60" s="18">
        <v>0</v>
      </c>
      <c r="E60" s="18">
        <f t="shared" si="26"/>
        <v>1839932</v>
      </c>
      <c r="F60" s="11">
        <f t="shared" si="24"/>
        <v>1538347</v>
      </c>
      <c r="G60" s="11">
        <v>1538347</v>
      </c>
      <c r="H60" s="12">
        <f t="shared" si="25"/>
        <v>-301585</v>
      </c>
    </row>
    <row r="61" spans="2:8" ht="20.100000000000001" customHeight="1">
      <c r="B61" s="16" t="s">
        <v>62</v>
      </c>
      <c r="C61" s="11">
        <v>8229722</v>
      </c>
      <c r="D61" s="18">
        <v>0</v>
      </c>
      <c r="E61" s="18">
        <f t="shared" si="26"/>
        <v>8229722</v>
      </c>
      <c r="F61" s="11">
        <f t="shared" si="24"/>
        <v>8866148</v>
      </c>
      <c r="G61" s="11">
        <v>8866148</v>
      </c>
      <c r="H61" s="12">
        <f t="shared" si="25"/>
        <v>636426</v>
      </c>
    </row>
    <row r="62" spans="2:8" ht="25.5">
      <c r="B62" s="17" t="s">
        <v>63</v>
      </c>
      <c r="C62" s="11">
        <v>2496</v>
      </c>
      <c r="D62" s="18">
        <v>0</v>
      </c>
      <c r="E62" s="18">
        <f t="shared" si="26"/>
        <v>2496</v>
      </c>
      <c r="F62" s="11">
        <f t="shared" si="24"/>
        <v>240</v>
      </c>
      <c r="G62" s="11">
        <v>240</v>
      </c>
      <c r="H62" s="12">
        <f t="shared" si="25"/>
        <v>-2256</v>
      </c>
    </row>
    <row r="63" spans="2:8" ht="20.100000000000001" customHeight="1">
      <c r="B63" s="13" t="s">
        <v>64</v>
      </c>
      <c r="C63" s="14">
        <f>C64</f>
        <v>12223</v>
      </c>
      <c r="D63" s="14">
        <f t="shared" ref="D63:H63" si="27">D64</f>
        <v>0</v>
      </c>
      <c r="E63" s="14">
        <f t="shared" si="27"/>
        <v>12223</v>
      </c>
      <c r="F63" s="14">
        <f t="shared" si="27"/>
        <v>8602</v>
      </c>
      <c r="G63" s="14">
        <f t="shared" si="27"/>
        <v>8602</v>
      </c>
      <c r="H63" s="15">
        <f t="shared" si="27"/>
        <v>-3621</v>
      </c>
    </row>
    <row r="64" spans="2:8" ht="20.100000000000001" customHeight="1">
      <c r="B64" s="24" t="s">
        <v>65</v>
      </c>
      <c r="C64" s="11">
        <v>12223</v>
      </c>
      <c r="D64" s="25">
        <v>0</v>
      </c>
      <c r="E64" s="18">
        <f t="shared" si="26"/>
        <v>12223</v>
      </c>
      <c r="F64" s="11">
        <f t="shared" si="24"/>
        <v>8602</v>
      </c>
      <c r="G64" s="11">
        <v>8602</v>
      </c>
      <c r="H64" s="12">
        <f t="shared" si="25"/>
        <v>-3621</v>
      </c>
    </row>
    <row r="65" spans="2:8" ht="20.100000000000001" customHeight="1">
      <c r="B65" s="13" t="s">
        <v>66</v>
      </c>
      <c r="C65" s="14">
        <f>SUM(C66:C68)</f>
        <v>76300594</v>
      </c>
      <c r="D65" s="14">
        <f t="shared" ref="D65:H65" si="28">SUM(D66:D68)</f>
        <v>0</v>
      </c>
      <c r="E65" s="14">
        <f t="shared" si="28"/>
        <v>76300594</v>
      </c>
      <c r="F65" s="14">
        <f t="shared" si="28"/>
        <v>89016262</v>
      </c>
      <c r="G65" s="14">
        <f t="shared" si="28"/>
        <v>89016262</v>
      </c>
      <c r="H65" s="15">
        <f t="shared" si="28"/>
        <v>12715668</v>
      </c>
    </row>
    <row r="66" spans="2:8" ht="20.100000000000001" customHeight="1">
      <c r="B66" s="16" t="s">
        <v>32</v>
      </c>
      <c r="C66" s="11">
        <v>17642696</v>
      </c>
      <c r="D66" s="18">
        <v>0</v>
      </c>
      <c r="E66" s="18">
        <f t="shared" ref="E66:E68" si="29">C66-D66</f>
        <v>17642696</v>
      </c>
      <c r="F66" s="11">
        <f t="shared" ref="F66:F68" si="30">G66</f>
        <v>20647604</v>
      </c>
      <c r="G66" s="11">
        <v>20647604</v>
      </c>
      <c r="H66" s="12">
        <f t="shared" ref="H66:H68" si="31">G66-C66</f>
        <v>3004908</v>
      </c>
    </row>
    <row r="67" spans="2:8" ht="20.100000000000001" customHeight="1">
      <c r="B67" s="16" t="s">
        <v>33</v>
      </c>
      <c r="C67" s="11">
        <v>21659494</v>
      </c>
      <c r="D67" s="18">
        <v>0</v>
      </c>
      <c r="E67" s="18">
        <f t="shared" si="29"/>
        <v>21659494</v>
      </c>
      <c r="F67" s="11">
        <f t="shared" si="30"/>
        <v>15757304</v>
      </c>
      <c r="G67" s="11">
        <v>15757304</v>
      </c>
      <c r="H67" s="12">
        <f t="shared" si="31"/>
        <v>-5902190</v>
      </c>
    </row>
    <row r="68" spans="2:8" ht="20.100000000000001" customHeight="1">
      <c r="B68" s="16" t="s">
        <v>34</v>
      </c>
      <c r="C68" s="11">
        <v>36998404</v>
      </c>
      <c r="D68" s="18">
        <v>0</v>
      </c>
      <c r="E68" s="18">
        <f t="shared" si="29"/>
        <v>36998404</v>
      </c>
      <c r="F68" s="11">
        <f t="shared" si="30"/>
        <v>52611354</v>
      </c>
      <c r="G68" s="11">
        <v>52611354</v>
      </c>
      <c r="H68" s="12">
        <f t="shared" si="31"/>
        <v>15612950</v>
      </c>
    </row>
    <row r="69" spans="2:8" ht="39.950000000000003" customHeight="1">
      <c r="B69" s="13" t="s">
        <v>67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5">
        <v>0</v>
      </c>
    </row>
    <row r="70" spans="2:8" ht="20.100000000000001" customHeight="1">
      <c r="B70" s="19"/>
      <c r="C70" s="20"/>
      <c r="D70" s="20"/>
      <c r="E70" s="20"/>
      <c r="F70" s="20"/>
      <c r="G70" s="20"/>
      <c r="H70" s="21"/>
    </row>
    <row r="71" spans="2:8" ht="20.100000000000001" customHeight="1">
      <c r="B71" s="3" t="s">
        <v>68</v>
      </c>
      <c r="C71" s="4">
        <f>SUM(C72,C75:C76)</f>
        <v>427724041</v>
      </c>
      <c r="D71" s="4">
        <f t="shared" ref="D71:H71" si="32">SUM(D72,D75:D76)</f>
        <v>0</v>
      </c>
      <c r="E71" s="4">
        <f t="shared" si="32"/>
        <v>427724041</v>
      </c>
      <c r="F71" s="4">
        <f t="shared" si="32"/>
        <v>288332597.84999996</v>
      </c>
      <c r="G71" s="4">
        <f t="shared" si="32"/>
        <v>288332597.84999996</v>
      </c>
      <c r="H71" s="5">
        <f t="shared" si="32"/>
        <v>-139391443.15000004</v>
      </c>
    </row>
    <row r="72" spans="2:8" ht="20.100000000000001" customHeight="1">
      <c r="B72" s="13" t="s">
        <v>68</v>
      </c>
      <c r="C72" s="14">
        <f>SUM(C73:C74)</f>
        <v>427724041</v>
      </c>
      <c r="D72" s="14">
        <f t="shared" ref="D72:H72" si="33">SUM(D73:D74)</f>
        <v>0</v>
      </c>
      <c r="E72" s="14">
        <f t="shared" si="33"/>
        <v>427724041</v>
      </c>
      <c r="F72" s="14">
        <f t="shared" si="33"/>
        <v>288332597.84999996</v>
      </c>
      <c r="G72" s="14">
        <f t="shared" si="33"/>
        <v>288332597.84999996</v>
      </c>
      <c r="H72" s="15">
        <f t="shared" si="33"/>
        <v>-139391443.15000004</v>
      </c>
    </row>
    <row r="73" spans="2:8" ht="20.100000000000001" customHeight="1">
      <c r="B73" s="16" t="s">
        <v>69</v>
      </c>
      <c r="C73" s="11">
        <v>54853846</v>
      </c>
      <c r="D73" s="18">
        <v>0</v>
      </c>
      <c r="E73" s="18">
        <f t="shared" ref="E73:E74" si="34">C73-D73</f>
        <v>54853846</v>
      </c>
      <c r="F73" s="11">
        <f t="shared" ref="F73:F74" si="35">G73</f>
        <v>43754034.510000005</v>
      </c>
      <c r="G73" s="11">
        <v>43754034.510000005</v>
      </c>
      <c r="H73" s="12">
        <f t="shared" ref="H73:H74" si="36">G73-C73</f>
        <v>-11099811.489999995</v>
      </c>
    </row>
    <row r="74" spans="2:8" ht="20.100000000000001" customHeight="1">
      <c r="B74" s="16" t="s">
        <v>70</v>
      </c>
      <c r="C74" s="11">
        <v>372870195</v>
      </c>
      <c r="D74" s="18">
        <v>0</v>
      </c>
      <c r="E74" s="18">
        <f t="shared" si="34"/>
        <v>372870195</v>
      </c>
      <c r="F74" s="11">
        <f t="shared" si="35"/>
        <v>244578563.33999997</v>
      </c>
      <c r="G74" s="11">
        <v>244578563.33999997</v>
      </c>
      <c r="H74" s="12">
        <f t="shared" si="36"/>
        <v>-128291631.66000003</v>
      </c>
    </row>
    <row r="75" spans="2:8" ht="20.100000000000001" customHeight="1">
      <c r="B75" s="13" t="s">
        <v>71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</row>
    <row r="76" spans="2:8" ht="39.950000000000003" customHeight="1">
      <c r="B76" s="13" t="s">
        <v>72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</row>
    <row r="77" spans="2:8" ht="20.100000000000001" customHeight="1">
      <c r="B77" s="26"/>
      <c r="C77" s="27"/>
      <c r="D77" s="27"/>
      <c r="E77" s="27"/>
      <c r="F77" s="27"/>
      <c r="G77" s="27"/>
      <c r="H77" s="28"/>
    </row>
    <row r="78" spans="2:8" ht="20.100000000000001" customHeight="1">
      <c r="B78" s="3" t="s">
        <v>73</v>
      </c>
      <c r="C78" s="4">
        <f>SUM(C79,C83,C86,C88)</f>
        <v>361385248</v>
      </c>
      <c r="D78" s="4">
        <f t="shared" ref="D78:H78" si="37">SUM(D79,D83,D86,D88)</f>
        <v>0</v>
      </c>
      <c r="E78" s="4">
        <f t="shared" si="37"/>
        <v>361385248</v>
      </c>
      <c r="F78" s="4">
        <f t="shared" si="37"/>
        <v>176206310.03</v>
      </c>
      <c r="G78" s="4">
        <f t="shared" si="37"/>
        <v>176206310.03</v>
      </c>
      <c r="H78" s="5">
        <f t="shared" si="37"/>
        <v>-185178937.97</v>
      </c>
    </row>
    <row r="79" spans="2:8" ht="20.100000000000001" customHeight="1">
      <c r="B79" s="13" t="s">
        <v>73</v>
      </c>
      <c r="C79" s="14">
        <f t="shared" ref="C79:H79" si="38">SUM(C80:C82)</f>
        <v>361385248</v>
      </c>
      <c r="D79" s="14">
        <f t="shared" si="38"/>
        <v>0</v>
      </c>
      <c r="E79" s="14">
        <f t="shared" si="38"/>
        <v>361385248</v>
      </c>
      <c r="F79" s="14">
        <f t="shared" si="38"/>
        <v>176206310.03</v>
      </c>
      <c r="G79" s="14">
        <f t="shared" si="38"/>
        <v>176206310.03</v>
      </c>
      <c r="H79" s="15">
        <f t="shared" si="38"/>
        <v>-185178937.97</v>
      </c>
    </row>
    <row r="80" spans="2:8" ht="20.100000000000001" customHeight="1">
      <c r="B80" s="16" t="s">
        <v>33</v>
      </c>
      <c r="C80" s="11">
        <v>6550700</v>
      </c>
      <c r="D80" s="18">
        <v>0</v>
      </c>
      <c r="E80" s="18">
        <f t="shared" ref="E80:E85" si="39">C80-D80</f>
        <v>6550700</v>
      </c>
      <c r="F80" s="11">
        <f t="shared" ref="F80:F82" si="40">G80</f>
        <v>5669635</v>
      </c>
      <c r="G80" s="11">
        <v>5669635</v>
      </c>
      <c r="H80" s="12">
        <f t="shared" ref="H80:H82" si="41">G80-C80</f>
        <v>-881065</v>
      </c>
    </row>
    <row r="81" spans="2:8" ht="20.100000000000001" customHeight="1">
      <c r="B81" s="16" t="s">
        <v>74</v>
      </c>
      <c r="C81" s="11">
        <v>0</v>
      </c>
      <c r="D81" s="18">
        <v>0</v>
      </c>
      <c r="E81" s="18">
        <f t="shared" si="39"/>
        <v>0</v>
      </c>
      <c r="F81" s="11">
        <f t="shared" si="40"/>
        <v>4692.0000000000009</v>
      </c>
      <c r="G81" s="11">
        <v>4692.0000000000009</v>
      </c>
      <c r="H81" s="12">
        <f t="shared" si="41"/>
        <v>4692.0000000000009</v>
      </c>
    </row>
    <row r="82" spans="2:8" ht="20.100000000000001" customHeight="1">
      <c r="B82" s="16" t="s">
        <v>75</v>
      </c>
      <c r="C82" s="11">
        <v>354834548</v>
      </c>
      <c r="D82" s="18">
        <v>0</v>
      </c>
      <c r="E82" s="18">
        <f t="shared" si="39"/>
        <v>354834548</v>
      </c>
      <c r="F82" s="11">
        <f t="shared" si="40"/>
        <v>170531983.03</v>
      </c>
      <c r="G82" s="11">
        <v>170531983.03</v>
      </c>
      <c r="H82" s="12">
        <f t="shared" si="41"/>
        <v>-184302564.97</v>
      </c>
    </row>
    <row r="83" spans="2:8" ht="20.100000000000001" customHeight="1">
      <c r="B83" s="13" t="s">
        <v>76</v>
      </c>
      <c r="C83" s="14">
        <f>SUM(C84:C85)</f>
        <v>0</v>
      </c>
      <c r="D83" s="14">
        <f t="shared" ref="D83:H83" si="42">SUM(D84:D85)</f>
        <v>0</v>
      </c>
      <c r="E83" s="14">
        <f t="shared" si="42"/>
        <v>0</v>
      </c>
      <c r="F83" s="14">
        <f t="shared" si="42"/>
        <v>0</v>
      </c>
      <c r="G83" s="14">
        <f t="shared" si="42"/>
        <v>0</v>
      </c>
      <c r="H83" s="15">
        <f t="shared" si="42"/>
        <v>0</v>
      </c>
    </row>
    <row r="84" spans="2:8" ht="20.100000000000001" customHeight="1">
      <c r="B84" s="16" t="s">
        <v>77</v>
      </c>
      <c r="C84" s="11">
        <v>0</v>
      </c>
      <c r="D84" s="18">
        <v>0</v>
      </c>
      <c r="E84" s="18">
        <f t="shared" si="39"/>
        <v>0</v>
      </c>
      <c r="F84" s="11">
        <f t="shared" ref="F84:F85" si="43">G84</f>
        <v>0</v>
      </c>
      <c r="G84" s="11">
        <v>0</v>
      </c>
      <c r="H84" s="12">
        <f t="shared" ref="H84:H85" si="44">G84-C84</f>
        <v>0</v>
      </c>
    </row>
    <row r="85" spans="2:8" ht="20.100000000000001" customHeight="1">
      <c r="B85" s="16" t="s">
        <v>78</v>
      </c>
      <c r="C85" s="11">
        <v>0</v>
      </c>
      <c r="D85" s="18">
        <v>0</v>
      </c>
      <c r="E85" s="18">
        <f t="shared" si="39"/>
        <v>0</v>
      </c>
      <c r="F85" s="11">
        <f t="shared" si="43"/>
        <v>0</v>
      </c>
      <c r="G85" s="11">
        <v>0</v>
      </c>
      <c r="H85" s="12">
        <f t="shared" si="44"/>
        <v>0</v>
      </c>
    </row>
    <row r="86" spans="2:8" ht="20.100000000000001" customHeight="1">
      <c r="B86" s="13" t="s">
        <v>79</v>
      </c>
      <c r="C86" s="14">
        <f>C87</f>
        <v>0</v>
      </c>
      <c r="D86" s="14">
        <f t="shared" ref="D86:H86" si="45">D87</f>
        <v>0</v>
      </c>
      <c r="E86" s="14">
        <f t="shared" si="45"/>
        <v>0</v>
      </c>
      <c r="F86" s="14">
        <f t="shared" si="45"/>
        <v>0</v>
      </c>
      <c r="G86" s="14">
        <f t="shared" si="45"/>
        <v>0</v>
      </c>
      <c r="H86" s="15">
        <f t="shared" si="45"/>
        <v>0</v>
      </c>
    </row>
    <row r="87" spans="2:8" ht="20.100000000000001" customHeight="1">
      <c r="B87" s="16" t="s">
        <v>80</v>
      </c>
      <c r="C87" s="11">
        <v>0</v>
      </c>
      <c r="D87" s="18">
        <v>0</v>
      </c>
      <c r="E87" s="18">
        <f t="shared" ref="E87" si="46">C87-D87</f>
        <v>0</v>
      </c>
      <c r="F87" s="11">
        <f t="shared" ref="F87" si="47">G87</f>
        <v>0</v>
      </c>
      <c r="G87" s="11">
        <v>0</v>
      </c>
      <c r="H87" s="12">
        <f t="shared" ref="H87" si="48">G87-C87</f>
        <v>0</v>
      </c>
    </row>
    <row r="88" spans="2:8" ht="39.950000000000003" customHeight="1">
      <c r="B88" s="29" t="s">
        <v>81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1">
        <v>0</v>
      </c>
    </row>
    <row r="89" spans="2:8" ht="20.100000000000001" customHeight="1">
      <c r="B89" s="19"/>
      <c r="C89" s="20"/>
      <c r="D89" s="20"/>
      <c r="E89" s="20"/>
      <c r="F89" s="20"/>
      <c r="G89" s="20"/>
      <c r="H89" s="21"/>
    </row>
    <row r="90" spans="2:8" ht="25.5">
      <c r="B90" s="32" t="s">
        <v>82</v>
      </c>
      <c r="C90" s="4">
        <f>SUM(C91:C99)</f>
        <v>0</v>
      </c>
      <c r="D90" s="4">
        <f t="shared" ref="D90:H90" si="49">SUM(D91:D99)</f>
        <v>0</v>
      </c>
      <c r="E90" s="4">
        <f t="shared" si="49"/>
        <v>0</v>
      </c>
      <c r="F90" s="4">
        <f t="shared" si="49"/>
        <v>0</v>
      </c>
      <c r="G90" s="4">
        <f t="shared" si="49"/>
        <v>0</v>
      </c>
      <c r="H90" s="5">
        <f t="shared" si="49"/>
        <v>0</v>
      </c>
    </row>
    <row r="91" spans="2:8" ht="25.5">
      <c r="B91" s="13" t="s">
        <v>83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</row>
    <row r="92" spans="2:8" ht="25.5">
      <c r="B92" s="13" t="s">
        <v>84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</row>
    <row r="93" spans="2:8" ht="39.950000000000003" customHeight="1">
      <c r="B93" s="13" t="s">
        <v>85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</row>
    <row r="94" spans="2:8" ht="39.950000000000003" customHeight="1">
      <c r="B94" s="13" t="s">
        <v>86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</row>
    <row r="95" spans="2:8" ht="39.950000000000003" customHeight="1">
      <c r="B95" s="13" t="s">
        <v>87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</row>
    <row r="96" spans="2:8" ht="39.950000000000003" customHeight="1">
      <c r="B96" s="13" t="s">
        <v>88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</row>
    <row r="97" spans="2:8" ht="39.950000000000003" customHeight="1">
      <c r="B97" s="13" t="s">
        <v>89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</row>
    <row r="98" spans="2:8" ht="25.5">
      <c r="B98" s="13" t="s">
        <v>90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</row>
    <row r="99" spans="2:8" ht="20.100000000000001" customHeight="1">
      <c r="B99" s="13" t="s">
        <v>91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</row>
    <row r="100" spans="2:8" ht="20.100000000000001" customHeight="1">
      <c r="B100" s="19"/>
      <c r="C100" s="20"/>
      <c r="D100" s="20"/>
      <c r="E100" s="20"/>
      <c r="F100" s="20"/>
      <c r="G100" s="20"/>
      <c r="H100" s="21"/>
    </row>
    <row r="101" spans="2:8" ht="39.950000000000003" customHeight="1">
      <c r="B101" s="32" t="s">
        <v>92</v>
      </c>
      <c r="C101" s="4">
        <f t="shared" ref="C101:H101" si="50">SUM(C102,C110,C129,C149,C171)</f>
        <v>37396070097</v>
      </c>
      <c r="D101" s="4">
        <f t="shared" si="50"/>
        <v>0</v>
      </c>
      <c r="E101" s="4">
        <f t="shared" si="50"/>
        <v>37396070097</v>
      </c>
      <c r="F101" s="4">
        <f t="shared" si="50"/>
        <v>29465955897.990002</v>
      </c>
      <c r="G101" s="4">
        <f t="shared" si="50"/>
        <v>29465955897.990002</v>
      </c>
      <c r="H101" s="5">
        <f t="shared" si="50"/>
        <v>-7930114199.0100012</v>
      </c>
    </row>
    <row r="102" spans="2:8" ht="20.100000000000001" customHeight="1">
      <c r="B102" s="13" t="s">
        <v>93</v>
      </c>
      <c r="C102" s="14">
        <f>SUM(C103:C109)</f>
        <v>18219975297</v>
      </c>
      <c r="D102" s="14">
        <f t="shared" ref="D102:H102" si="51">SUM(D103:D109)</f>
        <v>0</v>
      </c>
      <c r="E102" s="14">
        <f t="shared" si="51"/>
        <v>18219975297</v>
      </c>
      <c r="F102" s="14">
        <f t="shared" si="51"/>
        <v>15893177711</v>
      </c>
      <c r="G102" s="14">
        <f t="shared" si="51"/>
        <v>15893177711</v>
      </c>
      <c r="H102" s="15">
        <f t="shared" si="51"/>
        <v>-2326797586</v>
      </c>
    </row>
    <row r="103" spans="2:8" ht="20.100000000000001" customHeight="1">
      <c r="B103" s="16" t="s">
        <v>94</v>
      </c>
      <c r="C103" s="11">
        <v>13917992333</v>
      </c>
      <c r="D103" s="18">
        <v>0</v>
      </c>
      <c r="E103" s="18">
        <f t="shared" ref="E103:E108" si="52">C103-D103</f>
        <v>13917992333</v>
      </c>
      <c r="F103" s="11">
        <f t="shared" ref="F103:F108" si="53">G103</f>
        <v>11929517646</v>
      </c>
      <c r="G103" s="11">
        <v>11929517646</v>
      </c>
      <c r="H103" s="12">
        <f t="shared" ref="H103:H108" si="54">G103-C103</f>
        <v>-1988474687</v>
      </c>
    </row>
    <row r="104" spans="2:8" ht="20.100000000000001" customHeight="1">
      <c r="B104" s="16" t="s">
        <v>95</v>
      </c>
      <c r="C104" s="11">
        <v>647350652</v>
      </c>
      <c r="D104" s="18">
        <v>0</v>
      </c>
      <c r="E104" s="18">
        <f t="shared" si="52"/>
        <v>647350652</v>
      </c>
      <c r="F104" s="11">
        <f t="shared" si="53"/>
        <v>498293640</v>
      </c>
      <c r="G104" s="11">
        <v>498293640</v>
      </c>
      <c r="H104" s="12">
        <f t="shared" si="54"/>
        <v>-149057012</v>
      </c>
    </row>
    <row r="105" spans="2:8" ht="20.100000000000001" customHeight="1">
      <c r="B105" s="16" t="s">
        <v>96</v>
      </c>
      <c r="C105" s="11">
        <v>1152130159</v>
      </c>
      <c r="D105" s="18">
        <v>0</v>
      </c>
      <c r="E105" s="18">
        <f t="shared" si="52"/>
        <v>1152130159</v>
      </c>
      <c r="F105" s="11">
        <f t="shared" si="53"/>
        <v>1191451502</v>
      </c>
      <c r="G105" s="11">
        <v>1191451502</v>
      </c>
      <c r="H105" s="12">
        <f t="shared" si="54"/>
        <v>39321343</v>
      </c>
    </row>
    <row r="106" spans="2:8" ht="20.100000000000001" customHeight="1">
      <c r="B106" s="16" t="s">
        <v>97</v>
      </c>
      <c r="C106" s="11">
        <v>543900954</v>
      </c>
      <c r="D106" s="18">
        <v>0</v>
      </c>
      <c r="E106" s="18">
        <f t="shared" si="52"/>
        <v>543900954</v>
      </c>
      <c r="F106" s="11">
        <f t="shared" si="53"/>
        <v>393546312</v>
      </c>
      <c r="G106" s="11">
        <v>393546312</v>
      </c>
      <c r="H106" s="12">
        <f t="shared" si="54"/>
        <v>-150354642</v>
      </c>
    </row>
    <row r="107" spans="2:8" ht="20.100000000000001" customHeight="1">
      <c r="B107" s="16" t="s">
        <v>98</v>
      </c>
      <c r="C107" s="11">
        <v>575525615</v>
      </c>
      <c r="D107" s="18">
        <v>0</v>
      </c>
      <c r="E107" s="18">
        <f t="shared" si="52"/>
        <v>575525615</v>
      </c>
      <c r="F107" s="11">
        <f t="shared" si="53"/>
        <v>483386388</v>
      </c>
      <c r="G107" s="11">
        <v>483386388</v>
      </c>
      <c r="H107" s="12">
        <f t="shared" si="54"/>
        <v>-92139227</v>
      </c>
    </row>
    <row r="108" spans="2:8" ht="20.100000000000001" customHeight="1">
      <c r="B108" s="16" t="s">
        <v>99</v>
      </c>
      <c r="C108" s="11">
        <v>1383075584</v>
      </c>
      <c r="D108" s="18">
        <v>0</v>
      </c>
      <c r="E108" s="18">
        <f t="shared" si="52"/>
        <v>1383075584</v>
      </c>
      <c r="F108" s="11">
        <f t="shared" si="53"/>
        <v>1396982223</v>
      </c>
      <c r="G108" s="11">
        <v>1396982223</v>
      </c>
      <c r="H108" s="12">
        <f t="shared" si="54"/>
        <v>13906639</v>
      </c>
    </row>
    <row r="109" spans="2:8" ht="20.100000000000001" customHeight="1">
      <c r="B109" s="16" t="s">
        <v>100</v>
      </c>
      <c r="C109" s="11">
        <v>0</v>
      </c>
      <c r="D109" s="33">
        <v>0</v>
      </c>
      <c r="E109" s="18">
        <f>C109-D109</f>
        <v>0</v>
      </c>
      <c r="F109" s="11">
        <f>G109</f>
        <v>0</v>
      </c>
      <c r="G109" s="11">
        <v>0</v>
      </c>
      <c r="H109" s="12">
        <f>G109-C109</f>
        <v>0</v>
      </c>
    </row>
    <row r="110" spans="2:8" ht="20.100000000000001" customHeight="1">
      <c r="B110" s="13" t="s">
        <v>101</v>
      </c>
      <c r="C110" s="14">
        <f>SUM(C111,C114:C115,C118:C119,C124,C127:C128)</f>
        <v>14806504881</v>
      </c>
      <c r="D110" s="14">
        <f t="shared" ref="D110:H110" si="55">SUM(D111,D114:D115,D118:D119,D124,D127:D128)</f>
        <v>0</v>
      </c>
      <c r="E110" s="14">
        <f t="shared" si="55"/>
        <v>14806504881</v>
      </c>
      <c r="F110" s="14">
        <f t="shared" si="55"/>
        <v>10361623748.609999</v>
      </c>
      <c r="G110" s="14">
        <f t="shared" si="55"/>
        <v>10361623748.609999</v>
      </c>
      <c r="H110" s="15">
        <f t="shared" si="55"/>
        <v>-4444881132.3900013</v>
      </c>
    </row>
    <row r="111" spans="2:8" ht="20.100000000000001" customHeight="1">
      <c r="B111" s="16" t="s">
        <v>102</v>
      </c>
      <c r="C111" s="34">
        <f>SUM(C112:C113)</f>
        <v>7849563203</v>
      </c>
      <c r="D111" s="34">
        <f t="shared" ref="D111:H111" si="56">SUM(D112:D113)</f>
        <v>0</v>
      </c>
      <c r="E111" s="34">
        <f t="shared" si="56"/>
        <v>7849563203</v>
      </c>
      <c r="F111" s="34">
        <f t="shared" si="56"/>
        <v>5016433465.1899996</v>
      </c>
      <c r="G111" s="34">
        <f t="shared" si="56"/>
        <v>5016433465.1899996</v>
      </c>
      <c r="H111" s="35">
        <f t="shared" si="56"/>
        <v>-2833129737.8100004</v>
      </c>
    </row>
    <row r="112" spans="2:8" ht="20.100000000000001" customHeight="1">
      <c r="B112" s="36" t="s">
        <v>103</v>
      </c>
      <c r="C112" s="11">
        <v>7639592083</v>
      </c>
      <c r="D112" s="18">
        <v>0</v>
      </c>
      <c r="E112" s="18">
        <f t="shared" ref="E112:E114" si="57">C112-D112</f>
        <v>7639592083</v>
      </c>
      <c r="F112" s="11">
        <f t="shared" ref="F112:F114" si="58">G112</f>
        <v>4865347818.1899996</v>
      </c>
      <c r="G112" s="11">
        <v>4865347818.1899996</v>
      </c>
      <c r="H112" s="12">
        <f t="shared" ref="H112:H114" si="59">G112-C112</f>
        <v>-2774244264.8100004</v>
      </c>
    </row>
    <row r="113" spans="2:8" ht="20.100000000000001" customHeight="1">
      <c r="B113" s="36" t="s">
        <v>104</v>
      </c>
      <c r="C113" s="11">
        <v>209971120</v>
      </c>
      <c r="D113" s="18">
        <v>0</v>
      </c>
      <c r="E113" s="18">
        <f t="shared" si="57"/>
        <v>209971120</v>
      </c>
      <c r="F113" s="11">
        <f t="shared" si="58"/>
        <v>151085647</v>
      </c>
      <c r="G113" s="11">
        <v>151085647</v>
      </c>
      <c r="H113" s="12">
        <f t="shared" si="59"/>
        <v>-58885473</v>
      </c>
    </row>
    <row r="114" spans="2:8" ht="20.100000000000001" customHeight="1">
      <c r="B114" s="16" t="s">
        <v>105</v>
      </c>
      <c r="C114" s="11">
        <v>1235794325</v>
      </c>
      <c r="D114" s="18">
        <v>0</v>
      </c>
      <c r="E114" s="18">
        <f t="shared" si="57"/>
        <v>1235794325</v>
      </c>
      <c r="F114" s="11">
        <f t="shared" si="58"/>
        <v>872806591.52999997</v>
      </c>
      <c r="G114" s="11">
        <v>872806591.52999997</v>
      </c>
      <c r="H114" s="12">
        <f t="shared" si="59"/>
        <v>-362987733.47000003</v>
      </c>
    </row>
    <row r="115" spans="2:8" ht="20.100000000000001" customHeight="1">
      <c r="B115" s="16" t="s">
        <v>106</v>
      </c>
      <c r="C115" s="34">
        <f>SUM(C116:C117)</f>
        <v>1783854176</v>
      </c>
      <c r="D115" s="34">
        <f t="shared" ref="D115:H115" si="60">SUM(D116:D117)</f>
        <v>0</v>
      </c>
      <c r="E115" s="34">
        <f t="shared" si="60"/>
        <v>1783854176</v>
      </c>
      <c r="F115" s="34">
        <f t="shared" si="60"/>
        <v>1446745225</v>
      </c>
      <c r="G115" s="34">
        <f t="shared" si="60"/>
        <v>1446745225</v>
      </c>
      <c r="H115" s="35">
        <f t="shared" si="60"/>
        <v>-337108951</v>
      </c>
    </row>
    <row r="116" spans="2:8" ht="20.100000000000001" customHeight="1">
      <c r="B116" s="36" t="s">
        <v>107</v>
      </c>
      <c r="C116" s="11">
        <v>216229023</v>
      </c>
      <c r="D116" s="18">
        <v>0</v>
      </c>
      <c r="E116" s="18">
        <f t="shared" ref="E116:E128" si="61">C116-D116</f>
        <v>216229023</v>
      </c>
      <c r="F116" s="11">
        <f t="shared" ref="F116:F118" si="62">G116</f>
        <v>175366526</v>
      </c>
      <c r="G116" s="11">
        <v>175366526</v>
      </c>
      <c r="H116" s="12">
        <f t="shared" ref="H116:H118" si="63">G116-C116</f>
        <v>-40862497</v>
      </c>
    </row>
    <row r="117" spans="2:8" ht="20.100000000000001" customHeight="1">
      <c r="B117" s="36" t="s">
        <v>108</v>
      </c>
      <c r="C117" s="11">
        <v>1567625153</v>
      </c>
      <c r="D117" s="18">
        <v>0</v>
      </c>
      <c r="E117" s="18">
        <f t="shared" si="61"/>
        <v>1567625153</v>
      </c>
      <c r="F117" s="11">
        <f t="shared" si="62"/>
        <v>1271378699</v>
      </c>
      <c r="G117" s="11">
        <v>1271378699</v>
      </c>
      <c r="H117" s="12">
        <f t="shared" si="63"/>
        <v>-296246454</v>
      </c>
    </row>
    <row r="118" spans="2:8" ht="20.100000000000001" customHeight="1">
      <c r="B118" s="16" t="s">
        <v>109</v>
      </c>
      <c r="C118" s="11">
        <v>1813930622</v>
      </c>
      <c r="D118" s="18">
        <v>0</v>
      </c>
      <c r="E118" s="18">
        <f t="shared" si="61"/>
        <v>1813930622</v>
      </c>
      <c r="F118" s="11">
        <f t="shared" si="62"/>
        <v>1363912128</v>
      </c>
      <c r="G118" s="11">
        <v>1363912128</v>
      </c>
      <c r="H118" s="12">
        <f t="shared" si="63"/>
        <v>-450018494</v>
      </c>
    </row>
    <row r="119" spans="2:8" ht="20.100000000000001" customHeight="1">
      <c r="B119" s="16" t="s">
        <v>110</v>
      </c>
      <c r="C119" s="34">
        <f>SUM(C120:C123)</f>
        <v>937693833</v>
      </c>
      <c r="D119" s="34">
        <f t="shared" ref="D119:H119" si="64">SUM(D120:D123)</f>
        <v>0</v>
      </c>
      <c r="E119" s="34">
        <f t="shared" si="64"/>
        <v>937693833</v>
      </c>
      <c r="F119" s="34">
        <f t="shared" si="64"/>
        <v>724980158</v>
      </c>
      <c r="G119" s="34">
        <f t="shared" si="64"/>
        <v>724980158</v>
      </c>
      <c r="H119" s="35">
        <f t="shared" si="64"/>
        <v>-212713675</v>
      </c>
    </row>
    <row r="120" spans="2:8" ht="20.100000000000001" customHeight="1">
      <c r="B120" s="36" t="s">
        <v>111</v>
      </c>
      <c r="C120" s="11">
        <v>309913639</v>
      </c>
      <c r="D120" s="18">
        <v>0</v>
      </c>
      <c r="E120" s="18">
        <f t="shared" si="61"/>
        <v>309913639</v>
      </c>
      <c r="F120" s="11">
        <f t="shared" ref="F120:F123" si="65">G120</f>
        <v>232033293</v>
      </c>
      <c r="G120" s="11">
        <v>232033293</v>
      </c>
      <c r="H120" s="12">
        <f t="shared" ref="H120:H123" si="66">G120-C120</f>
        <v>-77880346</v>
      </c>
    </row>
    <row r="121" spans="2:8" ht="20.100000000000001" customHeight="1">
      <c r="B121" s="36" t="s">
        <v>112</v>
      </c>
      <c r="C121" s="11">
        <v>437828596</v>
      </c>
      <c r="D121" s="18">
        <v>0</v>
      </c>
      <c r="E121" s="18">
        <f t="shared" si="61"/>
        <v>437828596</v>
      </c>
      <c r="F121" s="11">
        <f t="shared" si="65"/>
        <v>265153894</v>
      </c>
      <c r="G121" s="11">
        <v>265153894</v>
      </c>
      <c r="H121" s="12">
        <f t="shared" si="66"/>
        <v>-172674702</v>
      </c>
    </row>
    <row r="122" spans="2:8" ht="20.100000000000001" customHeight="1">
      <c r="B122" s="36" t="s">
        <v>113</v>
      </c>
      <c r="C122" s="11">
        <v>16200541</v>
      </c>
      <c r="D122" s="18">
        <v>0</v>
      </c>
      <c r="E122" s="18">
        <f t="shared" si="61"/>
        <v>16200541</v>
      </c>
      <c r="F122" s="11">
        <f t="shared" si="65"/>
        <v>10411454</v>
      </c>
      <c r="G122" s="11">
        <v>10411454</v>
      </c>
      <c r="H122" s="12">
        <f t="shared" si="66"/>
        <v>-5789087</v>
      </c>
    </row>
    <row r="123" spans="2:8" ht="20.100000000000001" customHeight="1">
      <c r="B123" s="36" t="s">
        <v>114</v>
      </c>
      <c r="C123" s="11">
        <v>173751057</v>
      </c>
      <c r="D123" s="18">
        <v>0</v>
      </c>
      <c r="E123" s="18">
        <f t="shared" si="61"/>
        <v>173751057</v>
      </c>
      <c r="F123" s="11">
        <f t="shared" si="65"/>
        <v>217381517</v>
      </c>
      <c r="G123" s="11">
        <v>217381517</v>
      </c>
      <c r="H123" s="12">
        <f t="shared" si="66"/>
        <v>43630460</v>
      </c>
    </row>
    <row r="124" spans="2:8" ht="20.100000000000001" customHeight="1">
      <c r="B124" s="16" t="s">
        <v>115</v>
      </c>
      <c r="C124" s="34">
        <f>SUM(C125:C126)</f>
        <v>217390352</v>
      </c>
      <c r="D124" s="34">
        <f t="shared" ref="D124:H124" si="67">SUM(D125:D126)</f>
        <v>0</v>
      </c>
      <c r="E124" s="34">
        <f t="shared" si="67"/>
        <v>217390352</v>
      </c>
      <c r="F124" s="34">
        <f t="shared" si="67"/>
        <v>155242385.88999999</v>
      </c>
      <c r="G124" s="34">
        <f t="shared" si="67"/>
        <v>155242385.88999999</v>
      </c>
      <c r="H124" s="35">
        <f t="shared" si="67"/>
        <v>-62147966.109999999</v>
      </c>
    </row>
    <row r="125" spans="2:8" ht="20.100000000000001" customHeight="1">
      <c r="B125" s="36" t="s">
        <v>116</v>
      </c>
      <c r="C125" s="11">
        <v>149072081</v>
      </c>
      <c r="D125" s="18">
        <v>0</v>
      </c>
      <c r="E125" s="18">
        <f t="shared" si="61"/>
        <v>149072081</v>
      </c>
      <c r="F125" s="11">
        <f t="shared" ref="F125:F128" si="68">G125</f>
        <v>103888473.81</v>
      </c>
      <c r="G125" s="11">
        <v>103888473.81</v>
      </c>
      <c r="H125" s="12">
        <f t="shared" ref="H125:H128" si="69">G125-C125</f>
        <v>-45183607.189999998</v>
      </c>
    </row>
    <row r="126" spans="2:8" ht="20.100000000000001" customHeight="1">
      <c r="B126" s="36" t="s">
        <v>117</v>
      </c>
      <c r="C126" s="11">
        <v>68318271</v>
      </c>
      <c r="D126" s="18">
        <v>0</v>
      </c>
      <c r="E126" s="18">
        <f t="shared" si="61"/>
        <v>68318271</v>
      </c>
      <c r="F126" s="11">
        <f t="shared" si="68"/>
        <v>51353912.079999998</v>
      </c>
      <c r="G126" s="11">
        <v>51353912.079999998</v>
      </c>
      <c r="H126" s="12">
        <f t="shared" si="69"/>
        <v>-16964358.920000002</v>
      </c>
    </row>
    <row r="127" spans="2:8" ht="20.100000000000001" customHeight="1">
      <c r="B127" s="16" t="s">
        <v>118</v>
      </c>
      <c r="C127" s="11">
        <v>240082064</v>
      </c>
      <c r="D127" s="18">
        <v>0</v>
      </c>
      <c r="E127" s="18">
        <f t="shared" si="61"/>
        <v>240082064</v>
      </c>
      <c r="F127" s="11">
        <f t="shared" si="68"/>
        <v>215857782</v>
      </c>
      <c r="G127" s="11">
        <v>215857782</v>
      </c>
      <c r="H127" s="12">
        <f t="shared" si="69"/>
        <v>-24224282</v>
      </c>
    </row>
    <row r="128" spans="2:8" ht="25.5">
      <c r="B128" s="17" t="s">
        <v>119</v>
      </c>
      <c r="C128" s="11">
        <v>728196306</v>
      </c>
      <c r="D128" s="18">
        <v>0</v>
      </c>
      <c r="E128" s="18">
        <f t="shared" si="61"/>
        <v>728196306</v>
      </c>
      <c r="F128" s="11">
        <f t="shared" si="68"/>
        <v>565646013</v>
      </c>
      <c r="G128" s="11">
        <v>565646013</v>
      </c>
      <c r="H128" s="12">
        <f t="shared" si="69"/>
        <v>-162550293</v>
      </c>
    </row>
    <row r="129" spans="2:8" ht="20.100000000000001" customHeight="1">
      <c r="B129" s="13" t="s">
        <v>120</v>
      </c>
      <c r="C129" s="14">
        <f>SUM(C130:C148)</f>
        <v>2000669307</v>
      </c>
      <c r="D129" s="14">
        <f t="shared" ref="D129:H129" si="70">SUM(D130:D148)</f>
        <v>0</v>
      </c>
      <c r="E129" s="14">
        <f t="shared" si="70"/>
        <v>2000669307</v>
      </c>
      <c r="F129" s="14">
        <f t="shared" si="70"/>
        <v>1603879656.3799999</v>
      </c>
      <c r="G129" s="14">
        <f t="shared" si="70"/>
        <v>1603879656.3799999</v>
      </c>
      <c r="H129" s="15">
        <f t="shared" si="70"/>
        <v>-396789650.61999995</v>
      </c>
    </row>
    <row r="130" spans="2:8" ht="20.100000000000001" customHeight="1">
      <c r="B130" s="16" t="s">
        <v>121</v>
      </c>
      <c r="C130" s="11">
        <v>75839544</v>
      </c>
      <c r="D130" s="18">
        <v>0</v>
      </c>
      <c r="E130" s="18">
        <f t="shared" ref="E130:E170" si="71">C130-D130</f>
        <v>75839544</v>
      </c>
      <c r="F130" s="11">
        <f t="shared" ref="F130:F148" si="72">G130</f>
        <v>9774745.4199999999</v>
      </c>
      <c r="G130" s="11">
        <v>9774745.4199999999</v>
      </c>
      <c r="H130" s="12">
        <f t="shared" ref="H130:H148" si="73">G130-C130</f>
        <v>-66064798.579999998</v>
      </c>
    </row>
    <row r="131" spans="2:8" ht="20.100000000000001" customHeight="1">
      <c r="B131" s="16" t="s">
        <v>122</v>
      </c>
      <c r="C131" s="11">
        <v>0</v>
      </c>
      <c r="D131" s="18">
        <v>0</v>
      </c>
      <c r="E131" s="18">
        <f t="shared" si="71"/>
        <v>0</v>
      </c>
      <c r="F131" s="11">
        <f t="shared" si="72"/>
        <v>0</v>
      </c>
      <c r="G131" s="11">
        <v>0</v>
      </c>
      <c r="H131" s="12">
        <f t="shared" si="73"/>
        <v>0</v>
      </c>
    </row>
    <row r="132" spans="2:8" ht="20.100000000000001" customHeight="1">
      <c r="B132" s="16" t="s">
        <v>123</v>
      </c>
      <c r="C132" s="11">
        <v>0</v>
      </c>
      <c r="D132" s="18">
        <v>0</v>
      </c>
      <c r="E132" s="18">
        <f t="shared" si="71"/>
        <v>0</v>
      </c>
      <c r="F132" s="11">
        <f t="shared" si="72"/>
        <v>0</v>
      </c>
      <c r="G132" s="11">
        <v>0</v>
      </c>
      <c r="H132" s="12">
        <f t="shared" si="73"/>
        <v>0</v>
      </c>
    </row>
    <row r="133" spans="2:8" ht="20.100000000000001" customHeight="1">
      <c r="B133" s="16" t="s">
        <v>124</v>
      </c>
      <c r="C133" s="11">
        <v>0</v>
      </c>
      <c r="D133" s="18">
        <v>0</v>
      </c>
      <c r="E133" s="18">
        <f t="shared" si="71"/>
        <v>0</v>
      </c>
      <c r="F133" s="11">
        <f t="shared" si="72"/>
        <v>0</v>
      </c>
      <c r="G133" s="11">
        <v>0</v>
      </c>
      <c r="H133" s="12">
        <f t="shared" si="73"/>
        <v>0</v>
      </c>
    </row>
    <row r="134" spans="2:8" ht="20.100000000000001" customHeight="1">
      <c r="B134" s="16" t="s">
        <v>125</v>
      </c>
      <c r="C134" s="11">
        <v>0</v>
      </c>
      <c r="D134" s="18">
        <v>0</v>
      </c>
      <c r="E134" s="18">
        <f t="shared" si="71"/>
        <v>0</v>
      </c>
      <c r="F134" s="11">
        <f t="shared" si="72"/>
        <v>0</v>
      </c>
      <c r="G134" s="11">
        <v>0</v>
      </c>
      <c r="H134" s="12">
        <f t="shared" si="73"/>
        <v>0</v>
      </c>
    </row>
    <row r="135" spans="2:8" ht="20.100000000000001" customHeight="1">
      <c r="B135" s="16" t="s">
        <v>126</v>
      </c>
      <c r="C135" s="11">
        <v>1461720707</v>
      </c>
      <c r="D135" s="18">
        <v>0</v>
      </c>
      <c r="E135" s="18">
        <f t="shared" si="71"/>
        <v>1461720707</v>
      </c>
      <c r="F135" s="11">
        <f t="shared" si="72"/>
        <v>1163351911.97</v>
      </c>
      <c r="G135" s="11">
        <v>1163351911.97</v>
      </c>
      <c r="H135" s="12">
        <f t="shared" si="73"/>
        <v>-298368795.02999997</v>
      </c>
    </row>
    <row r="136" spans="2:8" ht="20.100000000000001" customHeight="1">
      <c r="B136" s="16" t="s">
        <v>127</v>
      </c>
      <c r="C136" s="11">
        <v>0</v>
      </c>
      <c r="D136" s="18">
        <v>0</v>
      </c>
      <c r="E136" s="18">
        <f t="shared" si="71"/>
        <v>0</v>
      </c>
      <c r="F136" s="11">
        <f t="shared" si="72"/>
        <v>81926150.960000008</v>
      </c>
      <c r="G136" s="11">
        <v>81926150.960000008</v>
      </c>
      <c r="H136" s="12">
        <f t="shared" si="73"/>
        <v>81926150.960000008</v>
      </c>
    </row>
    <row r="137" spans="2:8" ht="20.100000000000001" customHeight="1">
      <c r="B137" s="16" t="s">
        <v>128</v>
      </c>
      <c r="C137" s="11">
        <v>0</v>
      </c>
      <c r="D137" s="18">
        <v>0</v>
      </c>
      <c r="E137" s="18">
        <f t="shared" si="71"/>
        <v>0</v>
      </c>
      <c r="F137" s="11">
        <f t="shared" si="72"/>
        <v>0</v>
      </c>
      <c r="G137" s="11">
        <v>0</v>
      </c>
      <c r="H137" s="12">
        <f t="shared" si="73"/>
        <v>0</v>
      </c>
    </row>
    <row r="138" spans="2:8" ht="20.100000000000001" customHeight="1">
      <c r="B138" s="16" t="s">
        <v>129</v>
      </c>
      <c r="C138" s="11">
        <v>6999327</v>
      </c>
      <c r="D138" s="18">
        <v>0</v>
      </c>
      <c r="E138" s="18">
        <f t="shared" si="71"/>
        <v>6999327</v>
      </c>
      <c r="F138" s="11">
        <f t="shared" si="72"/>
        <v>9133633.370000001</v>
      </c>
      <c r="G138" s="11">
        <v>9133633.370000001</v>
      </c>
      <c r="H138" s="12">
        <f t="shared" si="73"/>
        <v>2134306.370000001</v>
      </c>
    </row>
    <row r="139" spans="2:8" ht="20.100000000000001" customHeight="1">
      <c r="B139" s="16" t="s">
        <v>130</v>
      </c>
      <c r="C139" s="11">
        <v>161051890</v>
      </c>
      <c r="D139" s="18">
        <v>0</v>
      </c>
      <c r="E139" s="18">
        <f t="shared" si="71"/>
        <v>161051890</v>
      </c>
      <c r="F139" s="11">
        <f t="shared" si="72"/>
        <v>104123936.34</v>
      </c>
      <c r="G139" s="11">
        <v>104123936.34</v>
      </c>
      <c r="H139" s="12">
        <f t="shared" si="73"/>
        <v>-56927953.659999996</v>
      </c>
    </row>
    <row r="140" spans="2:8" ht="20.100000000000001" customHeight="1">
      <c r="B140" s="16" t="s">
        <v>131</v>
      </c>
      <c r="C140" s="11">
        <v>0</v>
      </c>
      <c r="D140" s="18">
        <v>0</v>
      </c>
      <c r="E140" s="18">
        <f t="shared" si="71"/>
        <v>0</v>
      </c>
      <c r="F140" s="11">
        <f t="shared" si="72"/>
        <v>0</v>
      </c>
      <c r="G140" s="11">
        <v>0</v>
      </c>
      <c r="H140" s="12">
        <f t="shared" si="73"/>
        <v>0</v>
      </c>
    </row>
    <row r="141" spans="2:8" ht="20.100000000000001" customHeight="1">
      <c r="B141" s="16" t="s">
        <v>132</v>
      </c>
      <c r="C141" s="11">
        <v>0</v>
      </c>
      <c r="D141" s="18">
        <v>0</v>
      </c>
      <c r="E141" s="18">
        <f t="shared" si="71"/>
        <v>0</v>
      </c>
      <c r="F141" s="11">
        <f t="shared" si="72"/>
        <v>0</v>
      </c>
      <c r="G141" s="11">
        <v>0</v>
      </c>
      <c r="H141" s="12">
        <f t="shared" si="73"/>
        <v>0</v>
      </c>
    </row>
    <row r="142" spans="2:8" ht="20.100000000000001" customHeight="1">
      <c r="B142" s="16" t="s">
        <v>133</v>
      </c>
      <c r="C142" s="11">
        <v>249387660</v>
      </c>
      <c r="D142" s="18">
        <v>0</v>
      </c>
      <c r="E142" s="18">
        <f t="shared" si="71"/>
        <v>249387660</v>
      </c>
      <c r="F142" s="11">
        <f t="shared" si="72"/>
        <v>0</v>
      </c>
      <c r="G142" s="11">
        <v>0</v>
      </c>
      <c r="H142" s="12">
        <f t="shared" si="73"/>
        <v>-249387660</v>
      </c>
    </row>
    <row r="143" spans="2:8" ht="20.100000000000001" customHeight="1">
      <c r="B143" s="16" t="s">
        <v>134</v>
      </c>
      <c r="C143" s="11">
        <v>10715501</v>
      </c>
      <c r="D143" s="18">
        <v>0</v>
      </c>
      <c r="E143" s="18">
        <f t="shared" si="71"/>
        <v>10715501</v>
      </c>
      <c r="F143" s="11">
        <f t="shared" si="72"/>
        <v>4339447.5</v>
      </c>
      <c r="G143" s="11">
        <v>4339447.5</v>
      </c>
      <c r="H143" s="12">
        <f t="shared" si="73"/>
        <v>-6376053.5</v>
      </c>
    </row>
    <row r="144" spans="2:8" ht="20.100000000000001" customHeight="1">
      <c r="B144" s="16" t="s">
        <v>135</v>
      </c>
      <c r="C144" s="11">
        <v>17555136</v>
      </c>
      <c r="D144" s="18">
        <v>0</v>
      </c>
      <c r="E144" s="18">
        <f t="shared" si="71"/>
        <v>17555136</v>
      </c>
      <c r="F144" s="11">
        <f t="shared" si="72"/>
        <v>17839938</v>
      </c>
      <c r="G144" s="11">
        <v>17839938</v>
      </c>
      <c r="H144" s="12">
        <f t="shared" si="73"/>
        <v>284802</v>
      </c>
    </row>
    <row r="145" spans="2:8" ht="20.100000000000001" customHeight="1">
      <c r="B145" s="16" t="s">
        <v>136</v>
      </c>
      <c r="C145" s="11">
        <v>0</v>
      </c>
      <c r="D145" s="18">
        <v>0</v>
      </c>
      <c r="E145" s="18">
        <f t="shared" si="71"/>
        <v>0</v>
      </c>
      <c r="F145" s="11">
        <f t="shared" si="72"/>
        <v>0</v>
      </c>
      <c r="G145" s="11">
        <v>0</v>
      </c>
      <c r="H145" s="12">
        <f t="shared" si="73"/>
        <v>0</v>
      </c>
    </row>
    <row r="146" spans="2:8" ht="20.100000000000001" customHeight="1">
      <c r="B146" s="16" t="s">
        <v>137</v>
      </c>
      <c r="C146" s="11">
        <v>13231322</v>
      </c>
      <c r="D146" s="18">
        <v>0</v>
      </c>
      <c r="E146" s="18">
        <f t="shared" si="71"/>
        <v>13231322</v>
      </c>
      <c r="F146" s="11">
        <f t="shared" si="72"/>
        <v>185043439.07999998</v>
      </c>
      <c r="G146" s="11">
        <v>185043439.07999998</v>
      </c>
      <c r="H146" s="12">
        <f t="shared" si="73"/>
        <v>171812117.07999998</v>
      </c>
    </row>
    <row r="147" spans="2:8" ht="20.100000000000001" customHeight="1">
      <c r="B147" s="16" t="s">
        <v>138</v>
      </c>
      <c r="C147" s="11">
        <v>4168220</v>
      </c>
      <c r="D147" s="18">
        <v>0</v>
      </c>
      <c r="E147" s="18">
        <f t="shared" si="71"/>
        <v>4168220</v>
      </c>
      <c r="F147" s="11">
        <f t="shared" si="72"/>
        <v>6549757.2000000002</v>
      </c>
      <c r="G147" s="11">
        <v>6549757.2000000002</v>
      </c>
      <c r="H147" s="12">
        <f t="shared" si="73"/>
        <v>2381537.2000000002</v>
      </c>
    </row>
    <row r="148" spans="2:8" ht="20.100000000000001" customHeight="1">
      <c r="B148" s="16" t="s">
        <v>139</v>
      </c>
      <c r="C148" s="11">
        <v>0</v>
      </c>
      <c r="D148" s="18">
        <v>0</v>
      </c>
      <c r="E148" s="18">
        <f t="shared" si="71"/>
        <v>0</v>
      </c>
      <c r="F148" s="11">
        <f t="shared" si="72"/>
        <v>21796696.539999999</v>
      </c>
      <c r="G148" s="11">
        <v>21796696.539999999</v>
      </c>
      <c r="H148" s="12">
        <f t="shared" si="73"/>
        <v>21796696.539999999</v>
      </c>
    </row>
    <row r="149" spans="2:8" ht="20.100000000000001" customHeight="1">
      <c r="B149" s="13" t="s">
        <v>140</v>
      </c>
      <c r="C149" s="14">
        <f>SUM(C150:C170)</f>
        <v>2368920612</v>
      </c>
      <c r="D149" s="14">
        <f t="shared" ref="D149:H149" si="74">SUM(D150:D170)</f>
        <v>0</v>
      </c>
      <c r="E149" s="14">
        <f t="shared" si="74"/>
        <v>2368920612</v>
      </c>
      <c r="F149" s="14">
        <f t="shared" si="74"/>
        <v>1607274782</v>
      </c>
      <c r="G149" s="14">
        <f t="shared" si="74"/>
        <v>1607274782</v>
      </c>
      <c r="H149" s="15">
        <f t="shared" si="74"/>
        <v>-761645830</v>
      </c>
    </row>
    <row r="150" spans="2:8" ht="20.100000000000001" customHeight="1">
      <c r="B150" s="16" t="s">
        <v>141</v>
      </c>
      <c r="C150" s="11">
        <v>125824</v>
      </c>
      <c r="D150" s="18">
        <v>0</v>
      </c>
      <c r="E150" s="18">
        <f t="shared" si="71"/>
        <v>125824</v>
      </c>
      <c r="F150" s="11">
        <f t="shared" ref="F150:F170" si="75">G150</f>
        <v>178757</v>
      </c>
      <c r="G150" s="11">
        <v>178757</v>
      </c>
      <c r="H150" s="12">
        <f t="shared" ref="H150:H152" si="76">G150-C150</f>
        <v>52933</v>
      </c>
    </row>
    <row r="151" spans="2:8" ht="20.100000000000001" customHeight="1">
      <c r="B151" s="16" t="s">
        <v>142</v>
      </c>
      <c r="C151" s="11">
        <v>76330646</v>
      </c>
      <c r="D151" s="18">
        <v>0</v>
      </c>
      <c r="E151" s="18">
        <f>C151-D151</f>
        <v>76330646</v>
      </c>
      <c r="F151" s="11">
        <f t="shared" si="75"/>
        <v>57247983</v>
      </c>
      <c r="G151" s="11">
        <v>57247983</v>
      </c>
      <c r="H151" s="12">
        <f>G151-C151</f>
        <v>-19082663</v>
      </c>
    </row>
    <row r="152" spans="2:8" ht="20.100000000000001" customHeight="1">
      <c r="B152" s="16" t="s">
        <v>143</v>
      </c>
      <c r="C152" s="11">
        <v>431601385</v>
      </c>
      <c r="D152" s="18">
        <v>0</v>
      </c>
      <c r="E152" s="18">
        <f t="shared" si="71"/>
        <v>431601385</v>
      </c>
      <c r="F152" s="11">
        <f t="shared" si="75"/>
        <v>297139854</v>
      </c>
      <c r="G152" s="11">
        <v>297139854</v>
      </c>
      <c r="H152" s="12">
        <f t="shared" si="76"/>
        <v>-134461531</v>
      </c>
    </row>
    <row r="153" spans="2:8" ht="20.100000000000001" customHeight="1">
      <c r="B153" s="16" t="s">
        <v>144</v>
      </c>
      <c r="C153" s="11">
        <v>19596332</v>
      </c>
      <c r="D153" s="18">
        <v>0</v>
      </c>
      <c r="E153" s="18">
        <f>C153-D153</f>
        <v>19596332</v>
      </c>
      <c r="F153" s="11">
        <f t="shared" si="75"/>
        <v>9869149</v>
      </c>
      <c r="G153" s="11">
        <v>9869149</v>
      </c>
      <c r="H153" s="12">
        <f>G153-C153</f>
        <v>-9727183</v>
      </c>
    </row>
    <row r="154" spans="2:8" ht="20.100000000000001" customHeight="1">
      <c r="B154" s="16" t="s">
        <v>145</v>
      </c>
      <c r="C154" s="11">
        <v>194323415</v>
      </c>
      <c r="D154" s="34">
        <v>0</v>
      </c>
      <c r="E154" s="18">
        <f>C154-D154</f>
        <v>194323415</v>
      </c>
      <c r="F154" s="11">
        <f t="shared" si="75"/>
        <v>106663144</v>
      </c>
      <c r="G154" s="11">
        <v>106663144</v>
      </c>
      <c r="H154" s="12">
        <f>G154-C154</f>
        <v>-87660271</v>
      </c>
    </row>
    <row r="155" spans="2:8" ht="20.100000000000001" customHeight="1">
      <c r="B155" s="16" t="s">
        <v>146</v>
      </c>
      <c r="C155" s="11">
        <v>86184711</v>
      </c>
      <c r="D155" s="18">
        <v>0</v>
      </c>
      <c r="E155" s="18">
        <f t="shared" si="71"/>
        <v>86184711</v>
      </c>
      <c r="F155" s="11">
        <f t="shared" si="75"/>
        <v>42924012</v>
      </c>
      <c r="G155" s="11">
        <v>42924012</v>
      </c>
      <c r="H155" s="12">
        <f t="shared" ref="H155:H170" si="77">G155-C155</f>
        <v>-43260699</v>
      </c>
    </row>
    <row r="156" spans="2:8" ht="20.100000000000001" customHeight="1">
      <c r="B156" s="16" t="s">
        <v>147</v>
      </c>
      <c r="C156" s="11">
        <v>0</v>
      </c>
      <c r="D156" s="18">
        <v>0</v>
      </c>
      <c r="E156" s="18">
        <f t="shared" si="71"/>
        <v>0</v>
      </c>
      <c r="F156" s="11">
        <f t="shared" si="75"/>
        <v>0</v>
      </c>
      <c r="G156" s="11">
        <v>0</v>
      </c>
      <c r="H156" s="12">
        <f t="shared" si="77"/>
        <v>0</v>
      </c>
    </row>
    <row r="157" spans="2:8" ht="20.100000000000001" customHeight="1">
      <c r="B157" s="16" t="s">
        <v>148</v>
      </c>
      <c r="C157" s="11">
        <v>482906715</v>
      </c>
      <c r="D157" s="18">
        <v>0</v>
      </c>
      <c r="E157" s="18">
        <f t="shared" si="71"/>
        <v>482906715</v>
      </c>
      <c r="F157" s="11">
        <f t="shared" si="75"/>
        <v>463674978</v>
      </c>
      <c r="G157" s="11">
        <v>463674978</v>
      </c>
      <c r="H157" s="12">
        <f t="shared" si="77"/>
        <v>-19231737</v>
      </c>
    </row>
    <row r="158" spans="2:8" ht="20.100000000000001" customHeight="1">
      <c r="B158" s="16" t="s">
        <v>149</v>
      </c>
      <c r="C158" s="11">
        <v>3522262</v>
      </c>
      <c r="D158" s="18">
        <v>0</v>
      </c>
      <c r="E158" s="18">
        <f t="shared" si="71"/>
        <v>3522262</v>
      </c>
      <c r="F158" s="11">
        <f t="shared" si="75"/>
        <v>604695</v>
      </c>
      <c r="G158" s="11">
        <v>604695</v>
      </c>
      <c r="H158" s="12">
        <f t="shared" si="77"/>
        <v>-2917567</v>
      </c>
    </row>
    <row r="159" spans="2:8" ht="20.100000000000001" customHeight="1">
      <c r="B159" s="16" t="s">
        <v>150</v>
      </c>
      <c r="C159" s="11">
        <v>5777050</v>
      </c>
      <c r="D159" s="18">
        <v>0</v>
      </c>
      <c r="E159" s="18">
        <f t="shared" si="71"/>
        <v>5777050</v>
      </c>
      <c r="F159" s="11">
        <f t="shared" si="75"/>
        <v>3919726</v>
      </c>
      <c r="G159" s="11">
        <v>3919726</v>
      </c>
      <c r="H159" s="12">
        <f t="shared" si="77"/>
        <v>-1857324</v>
      </c>
    </row>
    <row r="160" spans="2:8" ht="20.100000000000001" customHeight="1">
      <c r="B160" s="16" t="s">
        <v>151</v>
      </c>
      <c r="C160" s="11">
        <v>0</v>
      </c>
      <c r="D160" s="18">
        <v>0</v>
      </c>
      <c r="E160" s="18">
        <f t="shared" si="71"/>
        <v>0</v>
      </c>
      <c r="F160" s="11">
        <f t="shared" si="75"/>
        <v>0</v>
      </c>
      <c r="G160" s="11">
        <v>0</v>
      </c>
      <c r="H160" s="12">
        <f t="shared" si="77"/>
        <v>0</v>
      </c>
    </row>
    <row r="161" spans="2:8" ht="20.100000000000001" customHeight="1">
      <c r="B161" s="16" t="s">
        <v>152</v>
      </c>
      <c r="C161" s="11">
        <v>25821</v>
      </c>
      <c r="D161" s="18">
        <v>0</v>
      </c>
      <c r="E161" s="18">
        <f t="shared" si="71"/>
        <v>25821</v>
      </c>
      <c r="F161" s="11">
        <f t="shared" si="75"/>
        <v>2743742</v>
      </c>
      <c r="G161" s="11">
        <v>2743742</v>
      </c>
      <c r="H161" s="12">
        <f t="shared" si="77"/>
        <v>2717921</v>
      </c>
    </row>
    <row r="162" spans="2:8" ht="20.100000000000001" customHeight="1">
      <c r="B162" s="16" t="s">
        <v>153</v>
      </c>
      <c r="C162" s="11">
        <v>18872029</v>
      </c>
      <c r="D162" s="18">
        <v>0</v>
      </c>
      <c r="E162" s="18">
        <f t="shared" si="71"/>
        <v>18872029</v>
      </c>
      <c r="F162" s="11">
        <f t="shared" si="75"/>
        <v>35516453</v>
      </c>
      <c r="G162" s="11">
        <v>35516453</v>
      </c>
      <c r="H162" s="12">
        <f t="shared" si="77"/>
        <v>16644424</v>
      </c>
    </row>
    <row r="163" spans="2:8" ht="20.100000000000001" customHeight="1">
      <c r="B163" s="16" t="s">
        <v>154</v>
      </c>
      <c r="C163" s="11">
        <v>698379184</v>
      </c>
      <c r="D163" s="18">
        <v>0</v>
      </c>
      <c r="E163" s="18">
        <f t="shared" si="71"/>
        <v>698379184</v>
      </c>
      <c r="F163" s="11">
        <f t="shared" si="75"/>
        <v>376498055</v>
      </c>
      <c r="G163" s="11">
        <v>376498055</v>
      </c>
      <c r="H163" s="12">
        <f t="shared" si="77"/>
        <v>-321881129</v>
      </c>
    </row>
    <row r="164" spans="2:8" ht="20.100000000000001" customHeight="1">
      <c r="B164" s="16" t="s">
        <v>155</v>
      </c>
      <c r="C164" s="11">
        <v>174654955</v>
      </c>
      <c r="D164" s="18">
        <v>0</v>
      </c>
      <c r="E164" s="18">
        <f t="shared" si="71"/>
        <v>174654955</v>
      </c>
      <c r="F164" s="11">
        <f t="shared" si="75"/>
        <v>32224335</v>
      </c>
      <c r="G164" s="11">
        <v>32224335</v>
      </c>
      <c r="H164" s="12">
        <f t="shared" si="77"/>
        <v>-142430620</v>
      </c>
    </row>
    <row r="165" spans="2:8" ht="20.100000000000001" customHeight="1">
      <c r="B165" s="16" t="s">
        <v>156</v>
      </c>
      <c r="C165" s="11">
        <v>0</v>
      </c>
      <c r="D165" s="18">
        <v>0</v>
      </c>
      <c r="E165" s="18">
        <f t="shared" si="71"/>
        <v>0</v>
      </c>
      <c r="F165" s="11">
        <f t="shared" si="75"/>
        <v>0</v>
      </c>
      <c r="G165" s="11">
        <v>0</v>
      </c>
      <c r="H165" s="12">
        <f t="shared" si="77"/>
        <v>0</v>
      </c>
    </row>
    <row r="166" spans="2:8" ht="20.100000000000001" customHeight="1">
      <c r="B166" s="16" t="s">
        <v>157</v>
      </c>
      <c r="C166" s="11">
        <v>0</v>
      </c>
      <c r="D166" s="18">
        <v>0</v>
      </c>
      <c r="E166" s="18">
        <f t="shared" si="71"/>
        <v>0</v>
      </c>
      <c r="F166" s="11">
        <f t="shared" si="75"/>
        <v>120870</v>
      </c>
      <c r="G166" s="11">
        <v>120870</v>
      </c>
      <c r="H166" s="12">
        <f t="shared" si="77"/>
        <v>120870</v>
      </c>
    </row>
    <row r="167" spans="2:8" ht="20.100000000000001" customHeight="1">
      <c r="B167" s="16" t="s">
        <v>158</v>
      </c>
      <c r="C167" s="11">
        <v>153620283</v>
      </c>
      <c r="D167" s="18">
        <v>0</v>
      </c>
      <c r="E167" s="18">
        <f t="shared" si="71"/>
        <v>153620283</v>
      </c>
      <c r="F167" s="11">
        <f t="shared" si="75"/>
        <v>177389286</v>
      </c>
      <c r="G167" s="11">
        <v>177389286</v>
      </c>
      <c r="H167" s="12">
        <f t="shared" si="77"/>
        <v>23769003</v>
      </c>
    </row>
    <row r="168" spans="2:8" ht="20.100000000000001" customHeight="1">
      <c r="B168" s="16" t="s">
        <v>159</v>
      </c>
      <c r="C168" s="11">
        <v>10000000</v>
      </c>
      <c r="D168" s="18">
        <v>0</v>
      </c>
      <c r="E168" s="18">
        <f t="shared" si="71"/>
        <v>10000000</v>
      </c>
      <c r="F168" s="11">
        <f t="shared" si="75"/>
        <v>0</v>
      </c>
      <c r="G168" s="11">
        <v>0</v>
      </c>
      <c r="H168" s="12">
        <f t="shared" si="77"/>
        <v>-10000000</v>
      </c>
    </row>
    <row r="169" spans="2:8" ht="51">
      <c r="B169" s="17" t="s">
        <v>160</v>
      </c>
      <c r="C169" s="11">
        <v>3000000</v>
      </c>
      <c r="D169" s="18">
        <v>0</v>
      </c>
      <c r="E169" s="18">
        <f t="shared" si="71"/>
        <v>3000000</v>
      </c>
      <c r="F169" s="11">
        <f t="shared" si="75"/>
        <v>0</v>
      </c>
      <c r="G169" s="11">
        <v>0</v>
      </c>
      <c r="H169" s="12">
        <f t="shared" si="77"/>
        <v>-3000000</v>
      </c>
    </row>
    <row r="170" spans="2:8" ht="20.100000000000001" customHeight="1">
      <c r="B170" s="16" t="s">
        <v>161</v>
      </c>
      <c r="C170" s="11">
        <v>10000000</v>
      </c>
      <c r="D170" s="18">
        <v>0</v>
      </c>
      <c r="E170" s="18">
        <f t="shared" si="71"/>
        <v>10000000</v>
      </c>
      <c r="F170" s="11">
        <f t="shared" si="75"/>
        <v>559743</v>
      </c>
      <c r="G170" s="11">
        <v>559743</v>
      </c>
      <c r="H170" s="12">
        <f t="shared" si="77"/>
        <v>-9440257</v>
      </c>
    </row>
    <row r="171" spans="2:8" ht="20.100000000000001" customHeight="1">
      <c r="B171" s="13" t="s">
        <v>162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5">
        <v>0</v>
      </c>
    </row>
    <row r="172" spans="2:8" ht="20.100000000000001" customHeight="1">
      <c r="B172" s="19"/>
      <c r="C172" s="20"/>
      <c r="D172" s="20"/>
      <c r="E172" s="20"/>
      <c r="F172" s="20"/>
      <c r="G172" s="20"/>
      <c r="H172" s="21"/>
    </row>
    <row r="173" spans="2:8" ht="31.5" customHeight="1">
      <c r="B173" s="37" t="s">
        <v>163</v>
      </c>
      <c r="C173" s="4">
        <f>SUM(C174:C180)</f>
        <v>0</v>
      </c>
      <c r="D173" s="4">
        <f t="shared" ref="D173:H173" si="78">SUM(D174:D180)</f>
        <v>0</v>
      </c>
      <c r="E173" s="4">
        <f t="shared" si="78"/>
        <v>0</v>
      </c>
      <c r="F173" s="4">
        <f t="shared" si="78"/>
        <v>0</v>
      </c>
      <c r="G173" s="4">
        <f t="shared" si="78"/>
        <v>0</v>
      </c>
      <c r="H173" s="5">
        <f t="shared" si="78"/>
        <v>0</v>
      </c>
    </row>
    <row r="174" spans="2:8" ht="20.100000000000001" customHeight="1">
      <c r="B174" s="13" t="s">
        <v>164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</row>
    <row r="175" spans="2:8" ht="20.100000000000001" customHeight="1">
      <c r="B175" s="13" t="s">
        <v>165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</row>
    <row r="176" spans="2:8" ht="20.100000000000001" customHeight="1">
      <c r="B176" s="13" t="s">
        <v>166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</row>
    <row r="177" spans="2:9" ht="20.100000000000001" customHeight="1">
      <c r="B177" s="13" t="s">
        <v>167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</row>
    <row r="178" spans="2:9" ht="20.100000000000001" customHeight="1">
      <c r="B178" s="13" t="s">
        <v>168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</row>
    <row r="179" spans="2:9" ht="25.5">
      <c r="B179" s="13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</row>
    <row r="180" spans="2:9" ht="25.5">
      <c r="B180" s="13" t="s">
        <v>170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</row>
    <row r="181" spans="2:9" ht="20.100000000000001" customHeight="1">
      <c r="B181" s="19"/>
      <c r="C181" s="20"/>
      <c r="D181" s="20"/>
      <c r="E181" s="20"/>
      <c r="F181" s="20"/>
      <c r="G181" s="20"/>
      <c r="H181" s="21"/>
    </row>
    <row r="182" spans="2:9" ht="20.100000000000001" customHeight="1">
      <c r="B182" s="37" t="s">
        <v>171</v>
      </c>
      <c r="C182" s="4">
        <f>SUM(C183:C185)</f>
        <v>0</v>
      </c>
      <c r="D182" s="4">
        <f t="shared" ref="D182:H182" si="79">SUM(D183:D185)</f>
        <v>0</v>
      </c>
      <c r="E182" s="4">
        <f t="shared" si="79"/>
        <v>0</v>
      </c>
      <c r="F182" s="4">
        <f t="shared" si="79"/>
        <v>0</v>
      </c>
      <c r="G182" s="4">
        <f t="shared" si="79"/>
        <v>0</v>
      </c>
      <c r="H182" s="5">
        <f t="shared" si="79"/>
        <v>0</v>
      </c>
    </row>
    <row r="183" spans="2:9" ht="20.100000000000001" customHeight="1">
      <c r="B183" s="13" t="s">
        <v>172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</row>
    <row r="184" spans="2:9" ht="20.100000000000001" customHeight="1">
      <c r="B184" s="13" t="s">
        <v>173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</row>
    <row r="185" spans="2:9" ht="20.100000000000001" customHeight="1">
      <c r="B185" s="13" t="s">
        <v>174</v>
      </c>
      <c r="C185" s="30">
        <f>C186</f>
        <v>0</v>
      </c>
      <c r="D185" s="14">
        <f t="shared" ref="D185:H185" si="80">D186</f>
        <v>0</v>
      </c>
      <c r="E185" s="14">
        <f t="shared" si="80"/>
        <v>0</v>
      </c>
      <c r="F185" s="30">
        <f t="shared" si="80"/>
        <v>0</v>
      </c>
      <c r="G185" s="30">
        <f t="shared" si="80"/>
        <v>0</v>
      </c>
      <c r="H185" s="31">
        <f t="shared" si="80"/>
        <v>0</v>
      </c>
    </row>
    <row r="186" spans="2:9" ht="20.100000000000001" customHeight="1">
      <c r="B186" s="38" t="s">
        <v>175</v>
      </c>
      <c r="C186" s="11">
        <v>0</v>
      </c>
      <c r="D186" s="39">
        <v>0</v>
      </c>
      <c r="E186" s="39">
        <f>C186+D186</f>
        <v>0</v>
      </c>
      <c r="F186" s="11">
        <f t="shared" ref="F186" si="81">G186</f>
        <v>0</v>
      </c>
      <c r="G186" s="11">
        <v>0</v>
      </c>
      <c r="H186" s="12">
        <f>G186-C186</f>
        <v>0</v>
      </c>
    </row>
    <row r="187" spans="2:9" ht="20.100000000000001" customHeight="1">
      <c r="B187" s="40"/>
      <c r="C187" s="41"/>
      <c r="D187" s="41"/>
      <c r="E187" s="41"/>
      <c r="F187" s="41"/>
      <c r="G187" s="41"/>
      <c r="H187" s="42"/>
    </row>
    <row r="188" spans="2:9" ht="24.95" customHeight="1">
      <c r="B188" s="43" t="s">
        <v>176</v>
      </c>
      <c r="C188" s="44">
        <f t="shared" ref="C188:H188" si="82">SUM(C7,C33,C40,C44,C71,C78,C90,C101,C173,C182)</f>
        <v>51473800044</v>
      </c>
      <c r="D188" s="44">
        <f t="shared" si="82"/>
        <v>0</v>
      </c>
      <c r="E188" s="44">
        <f t="shared" si="82"/>
        <v>51473800044</v>
      </c>
      <c r="F188" s="44">
        <f t="shared" si="82"/>
        <v>40436773263.520004</v>
      </c>
      <c r="G188" s="44">
        <f t="shared" si="82"/>
        <v>40436773263.520004</v>
      </c>
      <c r="H188" s="104">
        <f t="shared" si="82"/>
        <v>-11037026780.480001</v>
      </c>
      <c r="I188" s="45"/>
    </row>
    <row r="189" spans="2:9" ht="24.95" customHeight="1">
      <c r="B189" s="46"/>
      <c r="C189" s="47"/>
      <c r="D189" s="47"/>
      <c r="E189" s="47"/>
      <c r="F189" s="106" t="s">
        <v>177</v>
      </c>
      <c r="G189" s="107"/>
      <c r="H189" s="105"/>
    </row>
    <row r="190" spans="2:9" ht="20.100000000000001" customHeight="1">
      <c r="B190" s="108" t="s">
        <v>4</v>
      </c>
      <c r="C190" s="101" t="s">
        <v>5</v>
      </c>
      <c r="D190" s="101"/>
      <c r="E190" s="101"/>
      <c r="F190" s="101"/>
      <c r="G190" s="101"/>
      <c r="H190" s="109" t="s">
        <v>6</v>
      </c>
    </row>
    <row r="191" spans="2:9" ht="30" customHeight="1">
      <c r="B191" s="108"/>
      <c r="C191" s="48" t="s">
        <v>178</v>
      </c>
      <c r="D191" s="49" t="s">
        <v>179</v>
      </c>
      <c r="E191" s="48" t="s">
        <v>9</v>
      </c>
      <c r="F191" s="48" t="s">
        <v>10</v>
      </c>
      <c r="G191" s="48" t="s">
        <v>11</v>
      </c>
      <c r="H191" s="110"/>
    </row>
    <row r="192" spans="2:9" ht="20.100000000000001" customHeight="1">
      <c r="B192" s="50"/>
      <c r="C192" s="51"/>
      <c r="D192" s="51"/>
      <c r="E192" s="51"/>
      <c r="F192" s="51"/>
      <c r="G192" s="51"/>
      <c r="H192" s="52"/>
    </row>
    <row r="193" spans="2:8" ht="20.100000000000001" customHeight="1">
      <c r="B193" s="53" t="s">
        <v>180</v>
      </c>
      <c r="C193" s="54">
        <f t="shared" ref="C193:G193" si="83">SUM(C194:C198,C199,C200:C201)</f>
        <v>51473800044</v>
      </c>
      <c r="D193" s="54">
        <f t="shared" si="83"/>
        <v>0</v>
      </c>
      <c r="E193" s="54">
        <f t="shared" si="83"/>
        <v>51473800044</v>
      </c>
      <c r="F193" s="54">
        <f t="shared" si="83"/>
        <v>40436773263.520004</v>
      </c>
      <c r="G193" s="54">
        <f t="shared" si="83"/>
        <v>40436773263.520004</v>
      </c>
      <c r="H193" s="55">
        <f>SUM(H194:H201)</f>
        <v>-11037026780.48</v>
      </c>
    </row>
    <row r="194" spans="2:8" ht="20.100000000000001" customHeight="1">
      <c r="B194" s="56" t="s">
        <v>12</v>
      </c>
      <c r="C194" s="57">
        <f>C7</f>
        <v>9578187995</v>
      </c>
      <c r="D194" s="57">
        <f>D7</f>
        <v>0</v>
      </c>
      <c r="E194" s="57">
        <f>E7</f>
        <v>9578187995</v>
      </c>
      <c r="F194" s="57">
        <f>F7</f>
        <v>8336329105.6599998</v>
      </c>
      <c r="G194" s="57">
        <f>G7</f>
        <v>8336329105.6599998</v>
      </c>
      <c r="H194" s="58">
        <f>G194-C194</f>
        <v>-1241858889.3400002</v>
      </c>
    </row>
    <row r="195" spans="2:8" ht="20.100000000000001" customHeight="1">
      <c r="B195" s="56" t="s">
        <v>181</v>
      </c>
      <c r="C195" s="57">
        <f>C33</f>
        <v>0</v>
      </c>
      <c r="D195" s="57">
        <f>D33</f>
        <v>0</v>
      </c>
      <c r="E195" s="57">
        <f>E33</f>
        <v>0</v>
      </c>
      <c r="F195" s="57">
        <f>F33</f>
        <v>0</v>
      </c>
      <c r="G195" s="57">
        <f>G33</f>
        <v>0</v>
      </c>
      <c r="H195" s="58">
        <f t="shared" ref="H195:H201" si="84">G195-C195</f>
        <v>0</v>
      </c>
    </row>
    <row r="196" spans="2:8" ht="20.100000000000001" customHeight="1">
      <c r="B196" s="56" t="s">
        <v>182</v>
      </c>
      <c r="C196" s="57">
        <f>C40</f>
        <v>0</v>
      </c>
      <c r="D196" s="57">
        <f>D40</f>
        <v>0</v>
      </c>
      <c r="E196" s="57">
        <f>E40</f>
        <v>0</v>
      </c>
      <c r="F196" s="57">
        <f>F40</f>
        <v>0</v>
      </c>
      <c r="G196" s="57">
        <f>G40</f>
        <v>0</v>
      </c>
      <c r="H196" s="58">
        <f t="shared" si="84"/>
        <v>0</v>
      </c>
    </row>
    <row r="197" spans="2:8" ht="20.100000000000001" customHeight="1">
      <c r="B197" s="56" t="s">
        <v>46</v>
      </c>
      <c r="C197" s="57">
        <f>C44</f>
        <v>3710432663</v>
      </c>
      <c r="D197" s="57">
        <f>D44</f>
        <v>0</v>
      </c>
      <c r="E197" s="57">
        <f>E44</f>
        <v>3710432663</v>
      </c>
      <c r="F197" s="57">
        <f>F44</f>
        <v>2169949351.9899998</v>
      </c>
      <c r="G197" s="57">
        <f>G44</f>
        <v>2169949351.9899998</v>
      </c>
      <c r="H197" s="58">
        <f t="shared" si="84"/>
        <v>-1540483311.0100002</v>
      </c>
    </row>
    <row r="198" spans="2:8" ht="20.100000000000001" customHeight="1">
      <c r="B198" s="56" t="s">
        <v>68</v>
      </c>
      <c r="C198" s="57">
        <f>C71</f>
        <v>427724041</v>
      </c>
      <c r="D198" s="57">
        <f>D71</f>
        <v>0</v>
      </c>
      <c r="E198" s="57">
        <f>E71</f>
        <v>427724041</v>
      </c>
      <c r="F198" s="57">
        <f>F71</f>
        <v>288332597.84999996</v>
      </c>
      <c r="G198" s="57">
        <f>G71</f>
        <v>288332597.84999996</v>
      </c>
      <c r="H198" s="58">
        <f t="shared" si="84"/>
        <v>-139391443.15000004</v>
      </c>
    </row>
    <row r="199" spans="2:8" ht="20.100000000000001" customHeight="1">
      <c r="B199" s="56" t="s">
        <v>73</v>
      </c>
      <c r="C199" s="57">
        <f>C78</f>
        <v>361385248</v>
      </c>
      <c r="D199" s="57">
        <f>D78</f>
        <v>0</v>
      </c>
      <c r="E199" s="57">
        <f>E78</f>
        <v>361385248</v>
      </c>
      <c r="F199" s="57">
        <f>F78</f>
        <v>176206310.03</v>
      </c>
      <c r="G199" s="57">
        <f>G78</f>
        <v>176206310.03</v>
      </c>
      <c r="H199" s="58">
        <f t="shared" si="84"/>
        <v>-185178937.97</v>
      </c>
    </row>
    <row r="200" spans="2:8" ht="25.5">
      <c r="B200" s="59" t="s">
        <v>92</v>
      </c>
      <c r="C200" s="57">
        <f>C101</f>
        <v>37396070097</v>
      </c>
      <c r="D200" s="57">
        <f>D101</f>
        <v>0</v>
      </c>
      <c r="E200" s="57">
        <f>E101</f>
        <v>37396070097</v>
      </c>
      <c r="F200" s="57">
        <f>F101</f>
        <v>29465955897.990002</v>
      </c>
      <c r="G200" s="57">
        <f>G101</f>
        <v>29465955897.990002</v>
      </c>
      <c r="H200" s="58">
        <f t="shared" si="84"/>
        <v>-7930114199.0099983</v>
      </c>
    </row>
    <row r="201" spans="2:8" ht="25.5">
      <c r="B201" s="59" t="s">
        <v>163</v>
      </c>
      <c r="C201" s="57">
        <f>C173</f>
        <v>0</v>
      </c>
      <c r="D201" s="57">
        <f t="shared" ref="D201:G201" si="85">D173</f>
        <v>0</v>
      </c>
      <c r="E201" s="57">
        <f t="shared" si="85"/>
        <v>0</v>
      </c>
      <c r="F201" s="57">
        <f t="shared" si="85"/>
        <v>0</v>
      </c>
      <c r="G201" s="57">
        <f t="shared" si="85"/>
        <v>0</v>
      </c>
      <c r="H201" s="58">
        <f t="shared" si="84"/>
        <v>0</v>
      </c>
    </row>
    <row r="202" spans="2:8" ht="50.1" customHeight="1">
      <c r="B202" s="60" t="s">
        <v>183</v>
      </c>
      <c r="C202" s="54">
        <f>SUM(C203:C206)</f>
        <v>0</v>
      </c>
      <c r="D202" s="54">
        <f>SUM(D203:D206)</f>
        <v>0</v>
      </c>
      <c r="E202" s="54">
        <f t="shared" ref="E202" si="86">SUM(E203:E206)</f>
        <v>0</v>
      </c>
      <c r="F202" s="54">
        <f>SUM(F203:F206)</f>
        <v>0</v>
      </c>
      <c r="G202" s="54">
        <f>SUM(G203:G206)</f>
        <v>0</v>
      </c>
      <c r="H202" s="55">
        <f>SUM(H203:H206)</f>
        <v>0</v>
      </c>
    </row>
    <row r="203" spans="2:8" ht="20.100000000000001" customHeight="1">
      <c r="B203" s="56" t="s">
        <v>181</v>
      </c>
      <c r="C203" s="57">
        <v>0</v>
      </c>
      <c r="D203" s="57">
        <v>0</v>
      </c>
      <c r="E203" s="57">
        <v>0</v>
      </c>
      <c r="F203" s="57">
        <v>0</v>
      </c>
      <c r="G203" s="57">
        <v>0</v>
      </c>
      <c r="H203" s="58">
        <f>G203-C203</f>
        <v>0</v>
      </c>
    </row>
    <row r="204" spans="2:8" ht="20.100000000000001" customHeight="1">
      <c r="B204" s="56" t="s">
        <v>68</v>
      </c>
      <c r="C204" s="57">
        <v>0</v>
      </c>
      <c r="D204" s="57">
        <v>0</v>
      </c>
      <c r="E204" s="57">
        <v>0</v>
      </c>
      <c r="F204" s="57">
        <v>0</v>
      </c>
      <c r="G204" s="57">
        <v>0</v>
      </c>
      <c r="H204" s="58">
        <f>G204-C204</f>
        <v>0</v>
      </c>
    </row>
    <row r="205" spans="2:8" ht="20.100000000000001" customHeight="1">
      <c r="B205" s="59" t="s">
        <v>82</v>
      </c>
      <c r="C205" s="57">
        <f>C90</f>
        <v>0</v>
      </c>
      <c r="D205" s="57">
        <f>D90</f>
        <v>0</v>
      </c>
      <c r="E205" s="57">
        <f>E90</f>
        <v>0</v>
      </c>
      <c r="F205" s="57">
        <f>F90</f>
        <v>0</v>
      </c>
      <c r="G205" s="57">
        <f>G90</f>
        <v>0</v>
      </c>
      <c r="H205" s="58">
        <f>G205-C205</f>
        <v>0</v>
      </c>
    </row>
    <row r="206" spans="2:8" ht="28.5" customHeight="1">
      <c r="B206" s="59" t="s">
        <v>163</v>
      </c>
      <c r="C206" s="57">
        <v>0</v>
      </c>
      <c r="D206" s="57">
        <v>0</v>
      </c>
      <c r="E206" s="57">
        <v>0</v>
      </c>
      <c r="F206" s="57">
        <f>F92</f>
        <v>0</v>
      </c>
      <c r="G206" s="57">
        <f>G92</f>
        <v>0</v>
      </c>
      <c r="H206" s="58">
        <f>G206-C206</f>
        <v>0</v>
      </c>
    </row>
    <row r="207" spans="2:8" ht="20.100000000000001" customHeight="1">
      <c r="B207" s="61" t="s">
        <v>171</v>
      </c>
      <c r="C207" s="62">
        <f>C208</f>
        <v>0</v>
      </c>
      <c r="D207" s="62">
        <f t="shared" ref="D207:G207" si="87">D208</f>
        <v>0</v>
      </c>
      <c r="E207" s="62">
        <f t="shared" si="87"/>
        <v>0</v>
      </c>
      <c r="F207" s="62">
        <f t="shared" si="87"/>
        <v>0</v>
      </c>
      <c r="G207" s="62">
        <f t="shared" si="87"/>
        <v>0</v>
      </c>
      <c r="H207" s="63">
        <f>H208</f>
        <v>0</v>
      </c>
    </row>
    <row r="208" spans="2:8" ht="20.100000000000001" customHeight="1">
      <c r="B208" s="64" t="s">
        <v>171</v>
      </c>
      <c r="C208" s="65">
        <f>C182</f>
        <v>0</v>
      </c>
      <c r="D208" s="65">
        <f t="shared" ref="D208:G208" si="88">D182</f>
        <v>0</v>
      </c>
      <c r="E208" s="65">
        <f t="shared" si="88"/>
        <v>0</v>
      </c>
      <c r="F208" s="65">
        <f t="shared" si="88"/>
        <v>0</v>
      </c>
      <c r="G208" s="65">
        <f t="shared" si="88"/>
        <v>0</v>
      </c>
      <c r="H208" s="66">
        <f>G208-C208</f>
        <v>0</v>
      </c>
    </row>
    <row r="209" spans="2:8" ht="20.100000000000001" customHeight="1" thickBot="1">
      <c r="B209" s="67"/>
      <c r="C209" s="68"/>
      <c r="D209" s="68"/>
      <c r="E209" s="68"/>
      <c r="F209" s="68"/>
      <c r="G209" s="68"/>
      <c r="H209" s="69"/>
    </row>
    <row r="210" spans="2:8" ht="20.100000000000001" customHeight="1" thickBot="1">
      <c r="B210" s="70" t="s">
        <v>176</v>
      </c>
      <c r="C210" s="71">
        <f>SUM(C193,C202,C207)</f>
        <v>51473800044</v>
      </c>
      <c r="D210" s="71">
        <f t="shared" ref="D210" si="89">SUM(D193,D202,D207)</f>
        <v>0</v>
      </c>
      <c r="E210" s="71">
        <f>SUM(E193,E202,E207)</f>
        <v>51473800044</v>
      </c>
      <c r="F210" s="71">
        <f t="shared" ref="F210:G210" si="90">SUM(F193,F202,F207)</f>
        <v>40436773263.520004</v>
      </c>
      <c r="G210" s="72">
        <f t="shared" si="90"/>
        <v>40436773263.520004</v>
      </c>
      <c r="H210" s="82">
        <f>SUM(H193,H202,H207)</f>
        <v>-11037026780.48</v>
      </c>
    </row>
    <row r="211" spans="2:8" ht="20.100000000000001" customHeight="1" thickBot="1">
      <c r="B211" s="84" t="s">
        <v>184</v>
      </c>
      <c r="C211" s="84"/>
      <c r="D211" s="73"/>
      <c r="E211" s="73"/>
      <c r="F211" s="85" t="s">
        <v>177</v>
      </c>
      <c r="G211" s="86"/>
      <c r="H211" s="83"/>
    </row>
    <row r="212" spans="2:8" ht="23.25" customHeight="1">
      <c r="C212" s="75"/>
    </row>
    <row r="213" spans="2:8" ht="20.100000000000001" customHeight="1">
      <c r="B213" s="76"/>
      <c r="C213" s="80"/>
      <c r="D213" s="80"/>
      <c r="E213" s="80"/>
      <c r="F213" s="80"/>
      <c r="G213" s="80"/>
      <c r="H213" s="80"/>
    </row>
    <row r="214" spans="2:8" ht="20.100000000000001" customHeight="1">
      <c r="B214" s="77"/>
      <c r="C214" s="78"/>
      <c r="D214" s="78"/>
      <c r="E214" s="78"/>
      <c r="F214" s="78"/>
      <c r="G214" s="78"/>
      <c r="H214" s="78"/>
    </row>
    <row r="215" spans="2:8" ht="20.100000000000001" customHeight="1">
      <c r="B215" s="77"/>
      <c r="C215" s="78"/>
      <c r="D215" s="78"/>
      <c r="E215" s="78"/>
      <c r="F215" s="78"/>
      <c r="G215" s="78"/>
      <c r="H215" s="78"/>
    </row>
    <row r="216" spans="2:8" ht="20.100000000000001" customHeight="1">
      <c r="B216" s="79"/>
      <c r="C216" s="81"/>
      <c r="D216" s="81"/>
      <c r="E216" s="81"/>
      <c r="F216" s="81"/>
      <c r="G216" s="81"/>
      <c r="H216" s="81"/>
    </row>
    <row r="217" spans="2:8" ht="20.100000000000001" customHeight="1">
      <c r="B217" s="76"/>
      <c r="C217" s="80"/>
      <c r="D217" s="80"/>
      <c r="E217" s="80"/>
      <c r="F217" s="80"/>
      <c r="G217" s="80"/>
      <c r="H217" s="80"/>
    </row>
  </sheetData>
  <mergeCells count="21">
    <mergeCell ref="H210:H211"/>
    <mergeCell ref="B211:C211"/>
    <mergeCell ref="F211:G211"/>
    <mergeCell ref="B1:H1"/>
    <mergeCell ref="B2:H2"/>
    <mergeCell ref="B3:H3"/>
    <mergeCell ref="B4:H4"/>
    <mergeCell ref="B5:B6"/>
    <mergeCell ref="C5:G5"/>
    <mergeCell ref="H5:H6"/>
    <mergeCell ref="H188:H189"/>
    <mergeCell ref="F189:G189"/>
    <mergeCell ref="B190:B191"/>
    <mergeCell ref="C190:G190"/>
    <mergeCell ref="H190:H191"/>
    <mergeCell ref="C213:E213"/>
    <mergeCell ref="F213:H213"/>
    <mergeCell ref="C216:E216"/>
    <mergeCell ref="F216:H216"/>
    <mergeCell ref="C217:E217"/>
    <mergeCell ref="F217:H217"/>
  </mergeCells>
  <printOptions horizontalCentered="1"/>
  <pageMargins left="0.70866141732283472" right="0.70866141732283472" top="0.74803149606299213" bottom="0.74803149606299213" header="0.31496062992125984" footer="0.31496062992125984"/>
  <pageSetup scale="54" fitToHeight="4" orientation="portrait" r:id="rId1"/>
  <headerFooter>
    <oddFooter>&amp;C&amp;P de &amp;N</oddFooter>
  </headerFooter>
  <rowBreaks count="1" manualBreakCount="1">
    <brk id="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M-SEP</vt:lpstr>
      <vt:lpstr>'M-SEP'!Área_de_impresión</vt:lpstr>
      <vt:lpstr>'M-SEP'!Títulos_a_imprimir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2025-10-08T15:40:03Z</cp:lastPrinted>
  <dcterms:created xsi:type="dcterms:W3CDTF">2025-10-03T16:09:19Z</dcterms:created>
  <dcterms:modified xsi:type="dcterms:W3CDTF">2025-10-08T15:40:36Z</dcterms:modified>
</cp:coreProperties>
</file>