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FIPLAN\Documents\Documentos\01 Ingresos del estado\Informe del conac\LGCG\2026\Publicación Portal Web\"/>
    </mc:Choice>
  </mc:AlternateContent>
  <xr:revisionPtr revIDLastSave="0" documentId="8_{53A78268-CE1D-44F8-BC3A-888208862024}" xr6:coauthVersionLast="47" xr6:coauthVersionMax="47" xr10:uidLastSave="{00000000-0000-0000-0000-000000000000}"/>
  <bookViews>
    <workbookView xWindow="-120" yWindow="-120" windowWidth="29040" windowHeight="16440" xr2:uid="{18008F91-7279-48D8-873E-FFB1E4722D7D}"/>
  </bookViews>
  <sheets>
    <sheet name="M-MAR" sheetId="1" r:id="rId1"/>
  </sheets>
  <definedNames>
    <definedName name="_xlnm._FilterDatabase" localSheetId="0" hidden="1">'M-MAR'!#REF!</definedName>
    <definedName name="AllottedFunds" localSheetId="0">#REF!</definedName>
    <definedName name="AllottedFunds">#REF!</definedName>
    <definedName name="_xlnm.Print_Area" localSheetId="0">'M-MAR'!$B$1:$H$210</definedName>
    <definedName name="as" localSheetId="0">#REF!</definedName>
    <definedName name="as">#REF!</definedName>
    <definedName name="das" localSheetId="0">#REF!</definedName>
    <definedName name="das">#REF!</definedName>
    <definedName name="ESTADO_ANALÍTICO_DE_INGRESOS__3T_2021" localSheetId="0">#REF!</definedName>
    <definedName name="ESTADO_ANALÍTICO_DE_INGRESOS__3T_2021">#REF!</definedName>
    <definedName name="FundsRemaining" localSheetId="0">INDEX(#REF!,ROWS(#REF!),1)</definedName>
    <definedName name="FundsRemaining">INDEX(#REF!,ROWS(#REF!),1)</definedName>
    <definedName name="FundsRemainingLabel" localSheetId="0">#REF!</definedName>
    <definedName name="FundsRemainingLabel">#REF!</definedName>
    <definedName name="FundsUsed" localSheetId="0">#REF!</definedName>
    <definedName name="FundsUsed">#REF!</definedName>
    <definedName name="FundsUsedLabel" localSheetId="0">#REF!</definedName>
    <definedName name="FundsUsedLabel">#REF!</definedName>
    <definedName name="H" localSheetId="0">#REF!</definedName>
    <definedName name="H">#REF!</definedName>
    <definedName name="N" localSheetId="0">INDEX(#REF!,ROWS(#REF!),1)</definedName>
    <definedName name="N">INDEX(#REF!,ROWS(#REF!),1)</definedName>
    <definedName name="q" localSheetId="0">#REF!</definedName>
    <definedName name="q">#REF!</definedName>
    <definedName name="S" localSheetId="0">INDEX(#REF!,ROWS(#REF!),1)</definedName>
    <definedName name="S">INDEX(#REF!,ROWS(#REF!),1)</definedName>
    <definedName name="sad" localSheetId="0">#REF!</definedName>
    <definedName name="sad">#REF!</definedName>
    <definedName name="SDSADSA" localSheetId="0">#REF!</definedName>
    <definedName name="SDSADSA">#REF!</definedName>
    <definedName name="_xlnm.Print_Titles" localSheetId="0">'M-MAR'!$1:$6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04" i="1" l="1"/>
  <c r="H204" i="1" s="1"/>
  <c r="F204" i="1"/>
  <c r="H202" i="1"/>
  <c r="H201" i="1"/>
  <c r="D183" i="1"/>
  <c r="D180" i="1"/>
  <c r="D206" i="1" s="1"/>
  <c r="D205" i="1" s="1"/>
  <c r="H171" i="1"/>
  <c r="G171" i="1"/>
  <c r="G199" i="1" s="1"/>
  <c r="F171" i="1"/>
  <c r="F199" i="1" s="1"/>
  <c r="E171" i="1"/>
  <c r="E199" i="1" s="1"/>
  <c r="D171" i="1"/>
  <c r="D199" i="1" s="1"/>
  <c r="C171" i="1"/>
  <c r="C199" i="1" s="1"/>
  <c r="E168" i="1"/>
  <c r="E167" i="1"/>
  <c r="H166" i="1"/>
  <c r="F166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 s="1"/>
  <c r="G151" i="1"/>
  <c r="D151" i="1"/>
  <c r="C151" i="1"/>
  <c r="H150" i="1"/>
  <c r="F150" i="1"/>
  <c r="E150" i="1"/>
  <c r="E149" i="1"/>
  <c r="F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G131" i="1"/>
  <c r="D131" i="1"/>
  <c r="C131" i="1"/>
  <c r="H130" i="1"/>
  <c r="F130" i="1"/>
  <c r="E130" i="1"/>
  <c r="E129" i="1"/>
  <c r="H128" i="1"/>
  <c r="F128" i="1"/>
  <c r="E128" i="1"/>
  <c r="E127" i="1"/>
  <c r="E126" i="1" s="1"/>
  <c r="D126" i="1"/>
  <c r="C126" i="1"/>
  <c r="E125" i="1"/>
  <c r="H124" i="1"/>
  <c r="F124" i="1"/>
  <c r="E124" i="1"/>
  <c r="E123" i="1"/>
  <c r="H122" i="1"/>
  <c r="F122" i="1"/>
  <c r="E122" i="1"/>
  <c r="E121" i="1" s="1"/>
  <c r="G121" i="1"/>
  <c r="D121" i="1"/>
  <c r="C121" i="1"/>
  <c r="E120" i="1"/>
  <c r="E119" i="1"/>
  <c r="E118" i="1"/>
  <c r="E117" i="1" s="1"/>
  <c r="G117" i="1"/>
  <c r="D117" i="1"/>
  <c r="C117" i="1"/>
  <c r="E116" i="1"/>
  <c r="H115" i="1"/>
  <c r="F115" i="1"/>
  <c r="E115" i="1"/>
  <c r="G113" i="1"/>
  <c r="D113" i="1"/>
  <c r="D112" i="1"/>
  <c r="E111" i="1"/>
  <c r="F110" i="1"/>
  <c r="E109" i="1"/>
  <c r="E107" i="1"/>
  <c r="E106" i="1"/>
  <c r="E105" i="1"/>
  <c r="G104" i="1"/>
  <c r="D104" i="1"/>
  <c r="D103" i="1"/>
  <c r="D198" i="1" s="1"/>
  <c r="H92" i="1"/>
  <c r="G92" i="1"/>
  <c r="G203" i="1" s="1"/>
  <c r="F92" i="1"/>
  <c r="F203" i="1" s="1"/>
  <c r="F200" i="1" s="1"/>
  <c r="E92" i="1"/>
  <c r="E203" i="1" s="1"/>
  <c r="E200" i="1" s="1"/>
  <c r="D92" i="1"/>
  <c r="D203" i="1" s="1"/>
  <c r="D200" i="1" s="1"/>
  <c r="C92" i="1"/>
  <c r="C203" i="1" s="1"/>
  <c r="C200" i="1" s="1"/>
  <c r="E89" i="1"/>
  <c r="E88" i="1"/>
  <c r="E87" i="1"/>
  <c r="E86" i="1"/>
  <c r="E85" i="1" s="1"/>
  <c r="D85" i="1"/>
  <c r="C85" i="1"/>
  <c r="E83" i="1"/>
  <c r="G81" i="1"/>
  <c r="D81" i="1"/>
  <c r="D80" i="1"/>
  <c r="D197" i="1" s="1"/>
  <c r="E76" i="1"/>
  <c r="E75" i="1"/>
  <c r="E74" i="1" s="1"/>
  <c r="E73" i="1" s="1"/>
  <c r="E196" i="1" s="1"/>
  <c r="D74" i="1"/>
  <c r="C74" i="1"/>
  <c r="D73" i="1"/>
  <c r="D196" i="1" s="1"/>
  <c r="C73" i="1"/>
  <c r="C196" i="1" s="1"/>
  <c r="E70" i="1"/>
  <c r="E69" i="1"/>
  <c r="E68" i="1"/>
  <c r="E67" i="1"/>
  <c r="E66" i="1" s="1"/>
  <c r="G66" i="1"/>
  <c r="D66" i="1"/>
  <c r="C66" i="1"/>
  <c r="H65" i="1"/>
  <c r="H64" i="1" s="1"/>
  <c r="F65" i="1"/>
  <c r="F64" i="1" s="1"/>
  <c r="E65" i="1"/>
  <c r="E64" i="1" s="1"/>
  <c r="G64" i="1"/>
  <c r="D64" i="1"/>
  <c r="C64" i="1"/>
  <c r="E63" i="1"/>
  <c r="E62" i="1"/>
  <c r="E61" i="1"/>
  <c r="E60" i="1"/>
  <c r="E59" i="1"/>
  <c r="E58" i="1"/>
  <c r="H57" i="1"/>
  <c r="F57" i="1"/>
  <c r="E57" i="1"/>
  <c r="E56" i="1"/>
  <c r="E55" i="1"/>
  <c r="E54" i="1"/>
  <c r="E53" i="1"/>
  <c r="H52" i="1"/>
  <c r="F52" i="1"/>
  <c r="E52" i="1"/>
  <c r="E51" i="1"/>
  <c r="E50" i="1" s="1"/>
  <c r="G50" i="1"/>
  <c r="D50" i="1"/>
  <c r="C50" i="1"/>
  <c r="E48" i="1"/>
  <c r="E47" i="1" s="1"/>
  <c r="E46" i="1" s="1"/>
  <c r="E195" i="1" s="1"/>
  <c r="G47" i="1"/>
  <c r="D47" i="1"/>
  <c r="D46" i="1" s="1"/>
  <c r="D195" i="1" s="1"/>
  <c r="C47" i="1"/>
  <c r="C46" i="1" s="1"/>
  <c r="C195" i="1" s="1"/>
  <c r="G46" i="1"/>
  <c r="G195" i="1" s="1"/>
  <c r="H195" i="1" s="1"/>
  <c r="D42" i="1"/>
  <c r="D41" i="1" s="1"/>
  <c r="D194" i="1" s="1"/>
  <c r="H34" i="1"/>
  <c r="G34" i="1"/>
  <c r="G193" i="1" s="1"/>
  <c r="F34" i="1"/>
  <c r="F193" i="1" s="1"/>
  <c r="E34" i="1"/>
  <c r="E193" i="1" s="1"/>
  <c r="D34" i="1"/>
  <c r="D193" i="1" s="1"/>
  <c r="C34" i="1"/>
  <c r="C193" i="1" s="1"/>
  <c r="E30" i="1"/>
  <c r="E29" i="1"/>
  <c r="E28" i="1"/>
  <c r="E27" i="1"/>
  <c r="E26" i="1" s="1"/>
  <c r="G26" i="1"/>
  <c r="D26" i="1"/>
  <c r="C26" i="1"/>
  <c r="H25" i="1"/>
  <c r="H24" i="1" s="1"/>
  <c r="F25" i="1"/>
  <c r="F24" i="1" s="1"/>
  <c r="E25" i="1"/>
  <c r="E24" i="1" s="1"/>
  <c r="G24" i="1"/>
  <c r="D24" i="1"/>
  <c r="D7" i="1" s="1"/>
  <c r="C24" i="1"/>
  <c r="H23" i="1"/>
  <c r="F23" i="1"/>
  <c r="E23" i="1"/>
  <c r="H22" i="1"/>
  <c r="H21" i="1" s="1"/>
  <c r="F22" i="1"/>
  <c r="G21" i="1"/>
  <c r="F21" i="1"/>
  <c r="D21" i="1"/>
  <c r="E19" i="1"/>
  <c r="H18" i="1"/>
  <c r="F18" i="1"/>
  <c r="E18" i="1"/>
  <c r="H17" i="1"/>
  <c r="F17" i="1"/>
  <c r="E17" i="1"/>
  <c r="E16" i="1"/>
  <c r="E15" i="1" s="1"/>
  <c r="D15" i="1"/>
  <c r="C15" i="1"/>
  <c r="E14" i="1"/>
  <c r="E13" i="1" s="1"/>
  <c r="G13" i="1"/>
  <c r="D13" i="1"/>
  <c r="C13" i="1"/>
  <c r="E12" i="1"/>
  <c r="E11" i="1"/>
  <c r="E10" i="1"/>
  <c r="E9" i="1"/>
  <c r="E8" i="1" s="1"/>
  <c r="G8" i="1"/>
  <c r="D8" i="1"/>
  <c r="C8" i="1"/>
  <c r="G183" i="1" l="1"/>
  <c r="G180" i="1" s="1"/>
  <c r="G206" i="1" s="1"/>
  <c r="F184" i="1"/>
  <c r="F183" i="1" s="1"/>
  <c r="F180" i="1" s="1"/>
  <c r="F206" i="1" s="1"/>
  <c r="F205" i="1" s="1"/>
  <c r="H184" i="1"/>
  <c r="H183" i="1" s="1"/>
  <c r="H180" i="1" s="1"/>
  <c r="E184" i="1"/>
  <c r="E183" i="1" s="1"/>
  <c r="E180" i="1" s="1"/>
  <c r="E206" i="1" s="1"/>
  <c r="E205" i="1" s="1"/>
  <c r="C183" i="1"/>
  <c r="C180" i="1" s="1"/>
  <c r="C206" i="1" s="1"/>
  <c r="C205" i="1" s="1"/>
  <c r="H168" i="1"/>
  <c r="F168" i="1"/>
  <c r="H167" i="1"/>
  <c r="F167" i="1"/>
  <c r="H165" i="1"/>
  <c r="F165" i="1"/>
  <c r="H164" i="1"/>
  <c r="F164" i="1"/>
  <c r="F163" i="1"/>
  <c r="H163" i="1"/>
  <c r="H162" i="1"/>
  <c r="F162" i="1"/>
  <c r="F161" i="1"/>
  <c r="H161" i="1"/>
  <c r="H160" i="1"/>
  <c r="F160" i="1"/>
  <c r="H159" i="1"/>
  <c r="F159" i="1"/>
  <c r="H158" i="1"/>
  <c r="F158" i="1"/>
  <c r="F157" i="1"/>
  <c r="H157" i="1"/>
  <c r="H156" i="1"/>
  <c r="F156" i="1"/>
  <c r="H155" i="1"/>
  <c r="F155" i="1"/>
  <c r="H154" i="1"/>
  <c r="F154" i="1"/>
  <c r="H153" i="1"/>
  <c r="F153" i="1"/>
  <c r="H152" i="1"/>
  <c r="H151" i="1" s="1"/>
  <c r="F152" i="1"/>
  <c r="F151" i="1" s="1"/>
  <c r="F149" i="1"/>
  <c r="H149" i="1"/>
  <c r="E148" i="1"/>
  <c r="H148" i="1"/>
  <c r="H147" i="1"/>
  <c r="F147" i="1"/>
  <c r="H146" i="1"/>
  <c r="F146" i="1"/>
  <c r="H145" i="1"/>
  <c r="F145" i="1"/>
  <c r="F144" i="1"/>
  <c r="H144" i="1"/>
  <c r="H143" i="1"/>
  <c r="F143" i="1"/>
  <c r="F142" i="1"/>
  <c r="H142" i="1"/>
  <c r="H141" i="1"/>
  <c r="F141" i="1"/>
  <c r="H140" i="1"/>
  <c r="F140" i="1"/>
  <c r="F139" i="1"/>
  <c r="H139" i="1"/>
  <c r="H138" i="1"/>
  <c r="F138" i="1"/>
  <c r="F137" i="1"/>
  <c r="H137" i="1"/>
  <c r="F136" i="1"/>
  <c r="H136" i="1"/>
  <c r="H135" i="1"/>
  <c r="F135" i="1"/>
  <c r="F134" i="1"/>
  <c r="H134" i="1"/>
  <c r="H133" i="1"/>
  <c r="F133" i="1"/>
  <c r="H132" i="1"/>
  <c r="H131" i="1" s="1"/>
  <c r="F132" i="1"/>
  <c r="F131" i="1" s="1"/>
  <c r="F129" i="1"/>
  <c r="H129" i="1"/>
  <c r="G126" i="1"/>
  <c r="G112" i="1" s="1"/>
  <c r="G103" i="1" s="1"/>
  <c r="G198" i="1" s="1"/>
  <c r="F127" i="1"/>
  <c r="F126" i="1" s="1"/>
  <c r="H127" i="1"/>
  <c r="H126" i="1" s="1"/>
  <c r="F125" i="1"/>
  <c r="H125" i="1"/>
  <c r="H123" i="1"/>
  <c r="H121" i="1" s="1"/>
  <c r="F123" i="1"/>
  <c r="F121" i="1" s="1"/>
  <c r="F120" i="1"/>
  <c r="H120" i="1"/>
  <c r="H119" i="1"/>
  <c r="F119" i="1"/>
  <c r="H118" i="1"/>
  <c r="H117" i="1" s="1"/>
  <c r="F118" i="1"/>
  <c r="F117" i="1" s="1"/>
  <c r="F116" i="1"/>
  <c r="H116" i="1"/>
  <c r="F114" i="1"/>
  <c r="F113" i="1" s="1"/>
  <c r="F112" i="1" s="1"/>
  <c r="H114" i="1"/>
  <c r="H113" i="1" s="1"/>
  <c r="H112" i="1" s="1"/>
  <c r="C113" i="1"/>
  <c r="C112" i="1" s="1"/>
  <c r="E114" i="1"/>
  <c r="E113" i="1" s="1"/>
  <c r="E112" i="1" s="1"/>
  <c r="H111" i="1"/>
  <c r="F111" i="1"/>
  <c r="E110" i="1"/>
  <c r="H110" i="1"/>
  <c r="H109" i="1"/>
  <c r="F109" i="1"/>
  <c r="F108" i="1"/>
  <c r="H108" i="1"/>
  <c r="E108" i="1"/>
  <c r="E104" i="1" s="1"/>
  <c r="C104" i="1"/>
  <c r="C103" i="1" s="1"/>
  <c r="C198" i="1" s="1"/>
  <c r="F107" i="1"/>
  <c r="H107" i="1"/>
  <c r="F106" i="1"/>
  <c r="H106" i="1"/>
  <c r="F105" i="1"/>
  <c r="F104" i="1" s="1"/>
  <c r="F103" i="1" s="1"/>
  <c r="F198" i="1" s="1"/>
  <c r="H105" i="1"/>
  <c r="H104" i="1" s="1"/>
  <c r="H103" i="1" s="1"/>
  <c r="H203" i="1"/>
  <c r="H200" i="1" s="1"/>
  <c r="G200" i="1"/>
  <c r="F89" i="1"/>
  <c r="H89" i="1"/>
  <c r="H88" i="1"/>
  <c r="F88" i="1"/>
  <c r="F87" i="1"/>
  <c r="H87" i="1"/>
  <c r="H86" i="1"/>
  <c r="H85" i="1" s="1"/>
  <c r="F86" i="1"/>
  <c r="F85" i="1" s="1"/>
  <c r="G85" i="1"/>
  <c r="G80" i="1" s="1"/>
  <c r="G197" i="1" s="1"/>
  <c r="H83" i="1"/>
  <c r="F83" i="1"/>
  <c r="F82" i="1"/>
  <c r="F81" i="1" s="1"/>
  <c r="F80" i="1" s="1"/>
  <c r="F197" i="1" s="1"/>
  <c r="H82" i="1"/>
  <c r="H81" i="1" s="1"/>
  <c r="H80" i="1" s="1"/>
  <c r="E82" i="1"/>
  <c r="E81" i="1" s="1"/>
  <c r="E80" i="1" s="1"/>
  <c r="E197" i="1" s="1"/>
  <c r="C81" i="1"/>
  <c r="C80" i="1" s="1"/>
  <c r="C197" i="1" s="1"/>
  <c r="H76" i="1"/>
  <c r="F76" i="1"/>
  <c r="G74" i="1"/>
  <c r="G73" i="1" s="1"/>
  <c r="G196" i="1" s="1"/>
  <c r="H196" i="1" s="1"/>
  <c r="F75" i="1"/>
  <c r="F74" i="1" s="1"/>
  <c r="F73" i="1" s="1"/>
  <c r="F196" i="1" s="1"/>
  <c r="H75" i="1"/>
  <c r="H74" i="1" s="1"/>
  <c r="H73" i="1" s="1"/>
  <c r="H70" i="1"/>
  <c r="F70" i="1"/>
  <c r="F69" i="1"/>
  <c r="H69" i="1"/>
  <c r="H68" i="1"/>
  <c r="F68" i="1"/>
  <c r="H67" i="1"/>
  <c r="H66" i="1" s="1"/>
  <c r="F67" i="1"/>
  <c r="F66" i="1" s="1"/>
  <c r="F63" i="1"/>
  <c r="H63" i="1"/>
  <c r="F62" i="1"/>
  <c r="H62" i="1"/>
  <c r="F61" i="1"/>
  <c r="H61" i="1"/>
  <c r="H60" i="1"/>
  <c r="F60" i="1"/>
  <c r="F59" i="1"/>
  <c r="H59" i="1"/>
  <c r="F58" i="1"/>
  <c r="H58" i="1"/>
  <c r="H56" i="1"/>
  <c r="F56" i="1"/>
  <c r="H55" i="1"/>
  <c r="F55" i="1"/>
  <c r="H54" i="1"/>
  <c r="F54" i="1"/>
  <c r="F53" i="1"/>
  <c r="H53" i="1"/>
  <c r="H51" i="1"/>
  <c r="H50" i="1" s="1"/>
  <c r="F51" i="1"/>
  <c r="F50" i="1" s="1"/>
  <c r="H48" i="1"/>
  <c r="H47" i="1" s="1"/>
  <c r="F48" i="1"/>
  <c r="F47" i="1" s="1"/>
  <c r="F43" i="1"/>
  <c r="F42" i="1" s="1"/>
  <c r="F41" i="1" s="1"/>
  <c r="F194" i="1" s="1"/>
  <c r="G42" i="1"/>
  <c r="G41" i="1" s="1"/>
  <c r="G194" i="1" s="1"/>
  <c r="H43" i="1"/>
  <c r="H42" i="1" s="1"/>
  <c r="H41" i="1" s="1"/>
  <c r="C42" i="1"/>
  <c r="C41" i="1" s="1"/>
  <c r="C194" i="1" s="1"/>
  <c r="E43" i="1"/>
  <c r="E42" i="1" s="1"/>
  <c r="E41" i="1" s="1"/>
  <c r="E194" i="1" s="1"/>
  <c r="F30" i="1"/>
  <c r="H30" i="1"/>
  <c r="F29" i="1"/>
  <c r="H29" i="1"/>
  <c r="F28" i="1"/>
  <c r="H28" i="1"/>
  <c r="H27" i="1"/>
  <c r="H26" i="1" s="1"/>
  <c r="F27" i="1"/>
  <c r="F26" i="1" s="1"/>
  <c r="D192" i="1"/>
  <c r="D191" i="1" s="1"/>
  <c r="D208" i="1" s="1"/>
  <c r="D186" i="1"/>
  <c r="C21" i="1"/>
  <c r="C7" i="1" s="1"/>
  <c r="E22" i="1"/>
  <c r="E21" i="1" s="1"/>
  <c r="E7" i="1" s="1"/>
  <c r="H19" i="1"/>
  <c r="F19" i="1"/>
  <c r="F16" i="1"/>
  <c r="F15" i="1" s="1"/>
  <c r="G15" i="1"/>
  <c r="G7" i="1" s="1"/>
  <c r="H16" i="1"/>
  <c r="H15" i="1" s="1"/>
  <c r="F14" i="1"/>
  <c r="F13" i="1" s="1"/>
  <c r="H14" i="1"/>
  <c r="H13" i="1" s="1"/>
  <c r="F12" i="1"/>
  <c r="H12" i="1"/>
  <c r="H11" i="1"/>
  <c r="F11" i="1"/>
  <c r="F10" i="1"/>
  <c r="H10" i="1"/>
  <c r="F9" i="1"/>
  <c r="F8" i="1" s="1"/>
  <c r="F7" i="1" s="1"/>
  <c r="H9" i="1"/>
  <c r="H8" i="1" s="1"/>
  <c r="H7" i="1" s="1"/>
  <c r="E192" i="1"/>
  <c r="H193" i="1"/>
  <c r="H199" i="1"/>
  <c r="E131" i="1"/>
  <c r="H206" i="1" l="1"/>
  <c r="H205" i="1" s="1"/>
  <c r="G205" i="1"/>
  <c r="C186" i="1"/>
  <c r="C192" i="1"/>
  <c r="C191" i="1" s="1"/>
  <c r="C208" i="1" s="1"/>
  <c r="G186" i="1"/>
  <c r="G192" i="1"/>
  <c r="F192" i="1"/>
  <c r="H46" i="1"/>
  <c r="H186" i="1" s="1"/>
  <c r="F46" i="1"/>
  <c r="H194" i="1"/>
  <c r="H198" i="1"/>
  <c r="E103" i="1"/>
  <c r="H197" i="1"/>
  <c r="G191" i="1" l="1"/>
  <c r="G208" i="1" s="1"/>
  <c r="H192" i="1"/>
  <c r="H191" i="1" s="1"/>
  <c r="H208" i="1" s="1"/>
  <c r="E186" i="1"/>
  <c r="E198" i="1"/>
  <c r="E191" i="1" s="1"/>
  <c r="E208" i="1" s="1"/>
  <c r="F195" i="1"/>
  <c r="F191" i="1" s="1"/>
  <c r="F208" i="1" s="1"/>
  <c r="F186" i="1"/>
</calcChain>
</file>

<file path=xl/sharedStrings.xml><?xml version="1.0" encoding="utf-8"?>
<sst xmlns="http://schemas.openxmlformats.org/spreadsheetml/2006/main" count="210" uniqueCount="178">
  <si>
    <t>GOBIERNO DEL ESTADO LIBRE Y SOBERANO DE QUINTANA ROO</t>
  </si>
  <si>
    <t>ESTADO ANALÍTICO DE INGRESOS</t>
  </si>
  <si>
    <t>Del 1 de enero al 31 de marzo de 2026</t>
  </si>
  <si>
    <t>(Cifras en pesos)</t>
  </si>
  <si>
    <t>Rubro de Ingresos / Fuente de Financiamiento</t>
  </si>
  <si>
    <t>Ingreso</t>
  </si>
  <si>
    <t>Diferencia</t>
  </si>
  <si>
    <t>Estimado</t>
  </si>
  <si>
    <t>Ampliaciones/
(Reducciones)</t>
  </si>
  <si>
    <t>Modificado</t>
  </si>
  <si>
    <t>Devengado</t>
  </si>
  <si>
    <t>Recaudado</t>
  </si>
  <si>
    <t>Impuestos</t>
  </si>
  <si>
    <t>Impuestos sobre los ingresos</t>
  </si>
  <si>
    <t>Del impuesto sobre libre ejercicio de profesiones</t>
  </si>
  <si>
    <t>Del impuesto cedular por la enajenación de bienes inmuebles</t>
  </si>
  <si>
    <t>Del impuesto a las erogaciones en juegos y concursos</t>
  </si>
  <si>
    <t>Del impuesto a casas de empeño</t>
  </si>
  <si>
    <t>Impuestos sobre el patrimonio</t>
  </si>
  <si>
    <t>Del impuesto sobre uso o tenencia vehicular</t>
  </si>
  <si>
    <t>Impuestos sobre la producción, el consumo y las transacciones</t>
  </si>
  <si>
    <t>Del Impuesto Sobre Adquisición de Vehículos de Motor Usados entre Particulares</t>
  </si>
  <si>
    <t>Del impuesto al hospedaje</t>
  </si>
  <si>
    <t xml:space="preserve">Del Impuesto a la Venta Final de Bebidas con Contenido Alcohólico en Envase Cerrado </t>
  </si>
  <si>
    <t>Del impuesto Sobre las Erogaciones por Participar en Actividades con Animales Cetáceos</t>
  </si>
  <si>
    <t>Impuestos al comercio exterior</t>
  </si>
  <si>
    <t>Impuestos sobre nóminas y asimilables</t>
  </si>
  <si>
    <t>Del impuesto sobre nóminas</t>
  </si>
  <si>
    <t>Del impuesto adicional para el fomento al empleo</t>
  </si>
  <si>
    <t>Impuestos ecológicos</t>
  </si>
  <si>
    <t>Del impuesto sobre la extracción de materiales del suelo y subsuelo</t>
  </si>
  <si>
    <t>Accesorios de impuestos</t>
  </si>
  <si>
    <t>Recargos</t>
  </si>
  <si>
    <t>Sanciones</t>
  </si>
  <si>
    <t>Gastos de ejecución</t>
  </si>
  <si>
    <t xml:space="preserve">Indemnizaciones 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</si>
  <si>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</si>
  <si>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</si>
  <si>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</si>
  <si>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</si>
  <si>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</si>
  <si>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</si>
  <si>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</si>
  <si>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</si>
  <si>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</t>
  </si>
  <si>
    <t>Contribuciones de mejoras por obras públicas</t>
  </si>
  <si>
    <t>De las Contribuciones de Mejora de Zonas Prioritarias de Gestión Turística Sustentable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</si>
  <si>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</si>
  <si>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</si>
  <si>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</si>
  <si>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 la Secretaría de Finanzas y Planeación</t>
  </si>
  <si>
    <t>Derechos a los hidrocarburos (derogado)</t>
  </si>
  <si>
    <t>Derechos por prestación de servicios</t>
  </si>
  <si>
    <t>De la Secretaría de Gobierno</t>
  </si>
  <si>
    <t>De la Secretaría de Desarrollo Territorial Urbano Sustentable</t>
  </si>
  <si>
    <t>De la Secretaría de Obras Públicas</t>
  </si>
  <si>
    <t>De la Secretaría de Ecología y Medio Ambiente</t>
  </si>
  <si>
    <t>De la Secretaría de Desarrollo Agropecuario, Rural y Pesca</t>
  </si>
  <si>
    <t>De la Secretaría de Educación</t>
  </si>
  <si>
    <t>De la Secretaría de Salud</t>
  </si>
  <si>
    <t>De la Secretaría Anticorrupción y Buen Gobierno</t>
  </si>
  <si>
    <t>De la Secretaría de Seguridad Ciudadana</t>
  </si>
  <si>
    <t>De la Secretaría de las Mujeres</t>
  </si>
  <si>
    <t>De la Consejería Jurídica del Poder Ejecutivo</t>
  </si>
  <si>
    <t>De los Derechos de las Unidades de Transparencia, Acceso a la Información Pública y Protección de Datos Personales</t>
  </si>
  <si>
    <t>Otros derechos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</si>
  <si>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</si>
  <si>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</si>
  <si>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</si>
  <si>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</si>
  <si>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>Otros Diversos</t>
  </si>
  <si>
    <t>Rendimientos financieros</t>
  </si>
  <si>
    <t>Productos de capital (Derogado)</t>
  </si>
  <si>
    <t>Productos no comprendidos en la ley de ingresos vigente, causados en ejercicios fiscales anteriores pendientes de liquidación o pago</t>
  </si>
  <si>
    <t>Aprovechamientos</t>
  </si>
  <si>
    <t>Multas e Indemnizaciones no Fiscales</t>
  </si>
  <si>
    <t>Otros Aprovechamientos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</si>
  <si>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</si>
  <si>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</si>
  <si>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</si>
  <si>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</si>
  <si>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</si>
  <si>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</si>
  <si>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</si>
  <si>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</si>
  <si>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</si>
  <si>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</si>
  <si>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</si>
  <si>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</si>
  <si>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</si>
  <si>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</si>
  <si>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</si>
  <si>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>Fondo General de Participaciones</t>
  </si>
  <si>
    <t>Fondo de Fomento Municipal</t>
  </si>
  <si>
    <t>Fondo de Fiscalización y Recaudación</t>
  </si>
  <si>
    <t>Impuesto Especial sobre Producción y Servicios</t>
  </si>
  <si>
    <t>Participaciones de Gasolina y Diesel</t>
  </si>
  <si>
    <t>Fondo de Impuesto Sobre la Renta</t>
  </si>
  <si>
    <t>Fondo de Estabilización de los Ingresos de las Entidades Federativas</t>
  </si>
  <si>
    <t>Aportaciones</t>
  </si>
  <si>
    <t>Fondo de Aportaciones para la Nómina Educativa y Gasto Operativo</t>
  </si>
  <si>
    <t>Servicios personales</t>
  </si>
  <si>
    <t>Gasto de operación</t>
  </si>
  <si>
    <t>Fondo de Aportaciones para los Servicios de Salud</t>
  </si>
  <si>
    <t>Fondo de Aportaciones para la Infraestructura Social</t>
  </si>
  <si>
    <t>Estatal</t>
  </si>
  <si>
    <t>Municipal</t>
  </si>
  <si>
    <t>Fondo de Aportaciones para el Fortalecimiento de los Municipios</t>
  </si>
  <si>
    <t>Fondo de Aportaciones Múltiples</t>
  </si>
  <si>
    <t>Asistencia social</t>
  </si>
  <si>
    <t>Infraestructura educativa básica</t>
  </si>
  <si>
    <t>Infraestructura educativa media superior</t>
  </si>
  <si>
    <t>Infraestructura educativa superior</t>
  </si>
  <si>
    <t>Fondo de Aportaciones para la Educación Tecnológica y de Adultos</t>
  </si>
  <si>
    <t>Educación tecnológica</t>
  </si>
  <si>
    <t>Educación de adultos</t>
  </si>
  <si>
    <t>Fondo de Aportaciones para la Seguridad Pública</t>
  </si>
  <si>
    <t>Fondo de Aportaciones para el Fortalecimiento de las Entidades Federativas</t>
  </si>
  <si>
    <t>Convenios</t>
  </si>
  <si>
    <t>Ramo 04 Gobernación</t>
  </si>
  <si>
    <t>Ramo 06 Hacienda y Crédito Público</t>
  </si>
  <si>
    <t>Ramo 08 Agricultura y Desarrollo Rural</t>
  </si>
  <si>
    <t>Ramo 09 Comunicaciones y Transportes</t>
  </si>
  <si>
    <t>Ramo 10 Economía</t>
  </si>
  <si>
    <t>Ramo 11 Educación Pública</t>
  </si>
  <si>
    <t>Ramo 12 Salud</t>
  </si>
  <si>
    <t>Ramo 14 Trabajo y Previsión Social</t>
  </si>
  <si>
    <t>Ramo 15 Desarrollo Agrario, Territorial y Urbano</t>
  </si>
  <si>
    <t>Ramo 16 Medio Ambiente y Recursos Naturales</t>
  </si>
  <si>
    <t>Ramo 18 Energia</t>
  </si>
  <si>
    <t>Ramo 20 Bienestar</t>
  </si>
  <si>
    <t>Ramo 21 Turismo</t>
  </si>
  <si>
    <t>Ramo 23 Provisiones Salariales y Económicas</t>
  </si>
  <si>
    <t>Ramo 36 Seguridad Pública</t>
  </si>
  <si>
    <t>Ramo 38 Consejo Nacional de Ciencia y Tecnología</t>
  </si>
  <si>
    <t>Ramo 47 Entidades no sectorizadas</t>
  </si>
  <si>
    <t>Ramo 48 Cultura</t>
  </si>
  <si>
    <t>Ramo 54 Mujeres</t>
  </si>
  <si>
    <t>Incentivos derivados de la colaboración fiscal</t>
  </si>
  <si>
    <t>Impuesto Sobre Tenencia o Uso de Vehículos</t>
  </si>
  <si>
    <t>Fondo de Compensación del ISAN</t>
  </si>
  <si>
    <t>Impuesto Sobre Automóviles Nuevos</t>
  </si>
  <si>
    <t>Fondo de Compensación de REPECOS e Intermedios</t>
  </si>
  <si>
    <t>Impuesto Sobre la Renta</t>
  </si>
  <si>
    <t>Impuesto al Valor Agregado</t>
  </si>
  <si>
    <t>Derechos de la Zona Federal Marítimo Terrestre</t>
  </si>
  <si>
    <t>Derechos por Inspección y Vigilancia 5% al Millar</t>
  </si>
  <si>
    <t>Multas Administrativas Federales No Fiscales</t>
  </si>
  <si>
    <t>Honorarios por Requerimientos</t>
  </si>
  <si>
    <t>Incentivos de Vigilancia de Obligaciones</t>
  </si>
  <si>
    <t>Incentivos de Fiscalización Concurrente</t>
  </si>
  <si>
    <t>Incentivos de Cobro de Créditos Fiscales</t>
  </si>
  <si>
    <t>Incentivos por el Uso de Medios Electrónicos de Pago</t>
  </si>
  <si>
    <t>Incentivos de ISR de Enajenación de Bienes Inmuebles</t>
  </si>
  <si>
    <t>Por la Expedición de Permisos de Pesca Deportiva y Recreativa</t>
  </si>
  <si>
    <t>Comercio Exterior</t>
  </si>
  <si>
    <t>Fondos distintos de aportaciones</t>
  </si>
  <si>
    <t>Transferencias, asignaciones, subsidios y subvenciones, y pensiones y jubilaciones</t>
  </si>
  <si>
    <t>Transferencias y asignaciones</t>
  </si>
  <si>
    <t>Transferencias al resto del sector público (Derogado)</t>
  </si>
  <si>
    <t>Subsidios y subvenciones</t>
  </si>
  <si>
    <t>Ayudas sociales (Derogado)</t>
  </si>
  <si>
    <t>Pensiones y jubilaciones</t>
  </si>
  <si>
    <t>Transferencias a Fideicomisos, Mandatos y Análogos (Derogado)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</si>
  <si>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</si>
  <si>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</si>
  <si>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</si>
  <si>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</si>
  <si>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</si>
  <si>
    <t>Financiamientos</t>
  </si>
  <si>
    <t>Total</t>
  </si>
  <si>
    <t>Ingresos excedentes</t>
  </si>
  <si>
    <t>Ampliaciones y (Reducciones)</t>
  </si>
  <si>
    <t>Ingresos del Poder Ejecutivo Federal o Estatal y de los Municipios</t>
  </si>
  <si>
    <t>Cuotas y Aportaciones de Seguridad Social</t>
  </si>
  <si>
    <t>Contribuciones de Mejoras</t>
  </si>
  <si>
    <t>Ingresos de los Entes Públicos de los Poderes Legislativo y Judicial, de los Órganos Autónomos y del Sector Paraestatal o Paramunicipal, así como de las Empresas Productivas del Estado</t>
  </si>
  <si>
    <t>Nota: Las cifras pueden presentar diferencias por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</si>
</sst>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4"/>
      <name val="Futura T OT"/>
    </font>
    <font>
      <sz val="10"/>
      <color theme="1"/>
      <name val="Arial Narrow"/>
      <family val="2"/>
    </font>
    <font>
      <b/>
      <sz val="12"/>
      <name val="Futura T OT"/>
      <family val="3"/>
    </font>
    <font>
      <b/>
      <sz val="10"/>
      <name val="Futura T OT"/>
      <family val="3"/>
    </font>
    <font>
      <sz val="48"/>
      <color theme="2"/>
      <name val="Cambria"/>
      <family val="2"/>
      <scheme val="major"/>
    </font>
    <font>
      <b/>
      <sz val="13"/>
      <name val="Arial Narrow"/>
      <family val="2"/>
    </font>
    <font>
      <b/>
      <sz val="12"/>
      <name val="Arial Narrow"/>
      <family val="2"/>
    </font>
    <font>
      <sz val="12"/>
      <color theme="4" tint="-0.499984740745262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theme="1"/>
      <name val="Arial Narrow"/>
      <family val="2"/>
    </font>
    <font>
      <b/>
      <sz val="11"/>
      <color theme="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EB9B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theme="4"/>
      </top>
      <bottom style="hair">
        <color theme="4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/>
      <right style="medium">
        <color indexed="64"/>
      </right>
      <top style="hair">
        <color theme="4"/>
      </top>
      <bottom style="hair">
        <color theme="4"/>
      </bottom>
      <diagonal/>
    </border>
    <border>
      <left style="medium">
        <color indexed="64"/>
      </left>
      <right/>
      <top style="hair">
        <color rgb="FF00B0F0"/>
      </top>
      <bottom style="hair">
        <color rgb="FF00B0F0"/>
      </bottom>
      <diagonal/>
    </border>
    <border>
      <left/>
      <right/>
      <top style="hair">
        <color rgb="FF00B0F0"/>
      </top>
      <bottom style="hair">
        <color rgb="FF00B0F0"/>
      </bottom>
      <diagonal/>
    </border>
    <border>
      <left/>
      <right style="medium">
        <color indexed="64"/>
      </right>
      <top style="hair">
        <color rgb="FF00B0F0"/>
      </top>
      <bottom style="hair">
        <color rgb="FF00B0F0"/>
      </bottom>
      <diagonal/>
    </border>
    <border>
      <left style="medium">
        <color indexed="64"/>
      </left>
      <right/>
      <top style="hair">
        <color rgb="FF00B0F0"/>
      </top>
      <bottom/>
      <diagonal/>
    </border>
    <border>
      <left/>
      <right/>
      <top style="hair">
        <color rgb="FF00B0F0"/>
      </top>
      <bottom/>
      <diagonal/>
    </border>
    <border>
      <left/>
      <right style="medium">
        <color indexed="64"/>
      </right>
      <top style="hair">
        <color rgb="FF00B0F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medium">
        <color indexed="64"/>
      </right>
      <top/>
      <bottom style="thin">
        <color theme="0" tint="-4.9989318521683403E-2"/>
      </bottom>
      <diagonal/>
    </border>
    <border>
      <left style="medium">
        <color indexed="64"/>
      </left>
      <right/>
      <top style="thin">
        <color theme="0" tint="-4.9989318521683403E-2"/>
      </top>
      <bottom style="medium">
        <color indexed="64"/>
      </bottom>
      <diagonal/>
    </border>
    <border>
      <left/>
      <right/>
      <top style="thin">
        <color theme="0" tint="-4.9989318521683403E-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4.9989318521683403E-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3" borderId="0" applyNumberFormat="0" applyProtection="0">
      <alignment vertical="center"/>
    </xf>
    <xf numFmtId="0" fontId="8" fillId="0" borderId="0">
      <alignment vertical="center"/>
    </xf>
  </cellStyleXfs>
  <cellXfs count="10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6" fillId="4" borderId="6" xfId="1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3" fontId="6" fillId="4" borderId="8" xfId="1" applyNumberFormat="1" applyFont="1" applyFill="1" applyBorder="1" applyAlignment="1">
      <alignment horizontal="center" vertical="center"/>
    </xf>
    <xf numFmtId="3" fontId="6" fillId="4" borderId="9" xfId="1" applyNumberFormat="1" applyFont="1" applyFill="1" applyBorder="1" applyAlignment="1">
      <alignment horizontal="center" vertical="center" wrapText="1"/>
    </xf>
    <xf numFmtId="3" fontId="6" fillId="4" borderId="7" xfId="1" applyNumberFormat="1" applyFont="1" applyFill="1" applyBorder="1" applyAlignment="1">
      <alignment horizontal="center" vertical="center" wrapText="1"/>
    </xf>
    <xf numFmtId="3" fontId="7" fillId="4" borderId="7" xfId="1" applyNumberFormat="1" applyFont="1" applyFill="1" applyBorder="1" applyAlignment="1">
      <alignment horizontal="center" vertical="center" wrapText="1"/>
    </xf>
    <xf numFmtId="3" fontId="6" fillId="4" borderId="10" xfId="1" applyNumberFormat="1" applyFont="1" applyFill="1" applyBorder="1" applyAlignment="1">
      <alignment horizontal="center" vertical="center"/>
    </xf>
    <xf numFmtId="3" fontId="9" fillId="5" borderId="11" xfId="2" applyNumberFormat="1" applyFont="1" applyFill="1" applyBorder="1">
      <alignment vertical="center"/>
    </xf>
    <xf numFmtId="3" fontId="9" fillId="5" borderId="12" xfId="2" applyNumberFormat="1" applyFont="1" applyFill="1" applyBorder="1">
      <alignment vertical="center"/>
    </xf>
    <xf numFmtId="3" fontId="9" fillId="5" borderId="13" xfId="2" applyNumberFormat="1" applyFont="1" applyFill="1" applyBorder="1">
      <alignment vertical="center"/>
    </xf>
    <xf numFmtId="3" fontId="2" fillId="0" borderId="0" xfId="0" applyNumberFormat="1" applyFont="1"/>
    <xf numFmtId="3" fontId="9" fillId="2" borderId="11" xfId="2" applyNumberFormat="1" applyFont="1" applyFill="1" applyBorder="1" applyAlignment="1">
      <alignment horizontal="left" vertical="center" indent="1"/>
    </xf>
    <xf numFmtId="3" fontId="9" fillId="2" borderId="12" xfId="2" applyNumberFormat="1" applyFont="1" applyFill="1" applyBorder="1">
      <alignment vertical="center"/>
    </xf>
    <xf numFmtId="3" fontId="9" fillId="2" borderId="13" xfId="2" applyNumberFormat="1" applyFont="1" applyFill="1" applyBorder="1">
      <alignment vertical="center"/>
    </xf>
    <xf numFmtId="3" fontId="10" fillId="0" borderId="14" xfId="0" applyNumberFormat="1" applyFont="1" applyBorder="1" applyAlignment="1">
      <alignment horizontal="left" vertical="center" wrapText="1" indent="2"/>
    </xf>
    <xf numFmtId="3" fontId="2" fillId="0" borderId="15" xfId="0" applyNumberFormat="1" applyFont="1" applyBorder="1" applyAlignment="1">
      <alignment vertical="center"/>
    </xf>
    <xf numFmtId="3" fontId="2" fillId="0" borderId="16" xfId="0" applyNumberFormat="1" applyFont="1" applyBorder="1" applyAlignment="1">
      <alignment vertical="center"/>
    </xf>
    <xf numFmtId="3" fontId="9" fillId="2" borderId="14" xfId="2" applyNumberFormat="1" applyFont="1" applyFill="1" applyBorder="1" applyAlignment="1">
      <alignment horizontal="left" vertical="center" wrapText="1" indent="1"/>
    </xf>
    <xf numFmtId="3" fontId="9" fillId="2" borderId="15" xfId="2" applyNumberFormat="1" applyFont="1" applyFill="1" applyBorder="1">
      <alignment vertical="center"/>
    </xf>
    <xf numFmtId="3" fontId="9" fillId="2" borderId="16" xfId="2" applyNumberFormat="1" applyFont="1" applyFill="1" applyBorder="1">
      <alignment vertical="center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wrapText="1" indent="2"/>
    </xf>
    <xf numFmtId="3" fontId="2" fillId="0" borderId="15" xfId="0" applyNumberFormat="1" applyFont="1" applyBorder="1" applyAlignment="1">
      <alignment horizontal="right" vertical="center" wrapText="1"/>
    </xf>
    <xf numFmtId="3" fontId="10" fillId="0" borderId="14" xfId="0" applyNumberFormat="1" applyFont="1" applyBorder="1" applyAlignment="1">
      <alignment vertical="center" wrapText="1"/>
    </xf>
    <xf numFmtId="3" fontId="10" fillId="0" borderId="15" xfId="0" applyNumberFormat="1" applyFont="1" applyBorder="1" applyAlignment="1">
      <alignment vertical="center"/>
    </xf>
    <xf numFmtId="3" fontId="10" fillId="0" borderId="16" xfId="0" applyNumberFormat="1" applyFont="1" applyBorder="1" applyAlignment="1">
      <alignment vertical="center"/>
    </xf>
    <xf numFmtId="3" fontId="9" fillId="0" borderId="14" xfId="2" applyNumberFormat="1" applyFont="1" applyBorder="1" applyAlignment="1">
      <alignment horizontal="left" vertical="center" wrapText="1" indent="1"/>
    </xf>
    <xf numFmtId="3" fontId="9" fillId="0" borderId="15" xfId="2" applyNumberFormat="1" applyFont="1" applyBorder="1">
      <alignment vertical="center"/>
    </xf>
    <xf numFmtId="4" fontId="2" fillId="0" borderId="0" xfId="0" applyNumberFormat="1" applyFont="1"/>
    <xf numFmtId="0" fontId="2" fillId="0" borderId="15" xfId="0" applyFont="1" applyBorder="1" applyAlignment="1">
      <alignment horizontal="right" vertical="center" wrapText="1"/>
    </xf>
    <xf numFmtId="3" fontId="10" fillId="0" borderId="14" xfId="2" applyNumberFormat="1" applyFont="1" applyBorder="1" applyAlignment="1">
      <alignment horizontal="left" vertical="center" wrapText="1" indent="2"/>
    </xf>
    <xf numFmtId="3" fontId="10" fillId="0" borderId="4" xfId="0" applyNumberFormat="1" applyFont="1" applyBorder="1" applyAlignment="1">
      <alignment vertical="center" wrapText="1"/>
    </xf>
    <xf numFmtId="3" fontId="10" fillId="0" borderId="0" xfId="0" applyNumberFormat="1" applyFont="1" applyAlignment="1">
      <alignment vertical="center"/>
    </xf>
    <xf numFmtId="3" fontId="10" fillId="0" borderId="5" xfId="0" applyNumberFormat="1" applyFont="1" applyBorder="1" applyAlignment="1">
      <alignment vertical="center"/>
    </xf>
    <xf numFmtId="0" fontId="2" fillId="0" borderId="17" xfId="0" applyFont="1" applyBorder="1" applyAlignment="1">
      <alignment horizontal="left" vertical="center" indent="2"/>
    </xf>
    <xf numFmtId="3" fontId="2" fillId="0" borderId="18" xfId="0" applyNumberFormat="1" applyFont="1" applyBorder="1" applyAlignment="1">
      <alignment horizontal="right" vertical="center" wrapText="1"/>
    </xf>
    <xf numFmtId="3" fontId="9" fillId="2" borderId="17" xfId="2" applyNumberFormat="1" applyFont="1" applyFill="1" applyBorder="1" applyAlignment="1">
      <alignment horizontal="left" vertical="center" wrapText="1" indent="1"/>
    </xf>
    <xf numFmtId="3" fontId="9" fillId="2" borderId="18" xfId="2" applyNumberFormat="1" applyFont="1" applyFill="1" applyBorder="1">
      <alignment vertical="center"/>
    </xf>
    <xf numFmtId="3" fontId="9" fillId="2" borderId="19" xfId="2" applyNumberFormat="1" applyFont="1" applyFill="1" applyBorder="1">
      <alignment vertical="center"/>
    </xf>
    <xf numFmtId="3" fontId="9" fillId="5" borderId="11" xfId="2" applyNumberFormat="1" applyFont="1" applyFill="1" applyBorder="1" applyAlignment="1">
      <alignment vertical="center" wrapText="1"/>
    </xf>
    <xf numFmtId="0" fontId="11" fillId="0" borderId="15" xfId="0" applyFont="1" applyBorder="1" applyAlignment="1">
      <alignment horizontal="right" vertical="center" wrapText="1"/>
    </xf>
    <xf numFmtId="3" fontId="11" fillId="0" borderId="15" xfId="0" applyNumberFormat="1" applyFont="1" applyBorder="1" applyAlignment="1">
      <alignment horizontal="right" vertical="center" wrapText="1"/>
    </xf>
    <xf numFmtId="3" fontId="11" fillId="0" borderId="16" xfId="0" applyNumberFormat="1" applyFont="1" applyBorder="1" applyAlignment="1">
      <alignment horizontal="right" vertical="center" wrapText="1"/>
    </xf>
    <xf numFmtId="0" fontId="2" fillId="0" borderId="14" xfId="0" applyFont="1" applyBorder="1" applyAlignment="1">
      <alignment horizontal="left" vertical="center" indent="3"/>
    </xf>
    <xf numFmtId="3" fontId="9" fillId="5" borderId="11" xfId="2" applyNumberFormat="1" applyFont="1" applyFill="1" applyBorder="1" applyAlignment="1">
      <alignment horizontal="left" vertical="center" wrapText="1"/>
    </xf>
    <xf numFmtId="3" fontId="10" fillId="0" borderId="4" xfId="0" applyNumberFormat="1" applyFont="1" applyBorder="1" applyAlignment="1">
      <alignment horizontal="left" vertical="center" wrapText="1" indent="2"/>
    </xf>
    <xf numFmtId="3" fontId="10" fillId="0" borderId="0" xfId="0" applyNumberFormat="1" applyFont="1" applyAlignment="1">
      <alignment vertical="center" wrapText="1"/>
    </xf>
    <xf numFmtId="3" fontId="10" fillId="0" borderId="17" xfId="0" applyNumberFormat="1" applyFont="1" applyBorder="1" applyAlignment="1">
      <alignment vertical="center" wrapText="1"/>
    </xf>
    <xf numFmtId="3" fontId="10" fillId="0" borderId="18" xfId="0" applyNumberFormat="1" applyFont="1" applyBorder="1" applyAlignment="1">
      <alignment vertical="center"/>
    </xf>
    <xf numFmtId="3" fontId="10" fillId="0" borderId="19" xfId="0" applyNumberFormat="1" applyFont="1" applyBorder="1" applyAlignment="1">
      <alignment vertical="center"/>
    </xf>
    <xf numFmtId="0" fontId="12" fillId="6" borderId="20" xfId="0" applyFont="1" applyFill="1" applyBorder="1" applyAlignment="1">
      <alignment horizontal="center" vertical="center" wrapText="1"/>
    </xf>
    <xf numFmtId="3" fontId="12" fillId="6" borderId="21" xfId="0" applyNumberFormat="1" applyFont="1" applyFill="1" applyBorder="1" applyAlignment="1">
      <alignment vertical="center"/>
    </xf>
    <xf numFmtId="3" fontId="12" fillId="6" borderId="8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3" fontId="12" fillId="0" borderId="0" xfId="0" applyNumberFormat="1" applyFont="1" applyAlignment="1">
      <alignment vertical="center"/>
    </xf>
    <xf numFmtId="3" fontId="12" fillId="6" borderId="22" xfId="0" applyNumberFormat="1" applyFont="1" applyFill="1" applyBorder="1" applyAlignment="1">
      <alignment horizontal="center" vertical="center"/>
    </xf>
    <xf numFmtId="3" fontId="12" fillId="6" borderId="0" xfId="0" applyNumberFormat="1" applyFont="1" applyFill="1" applyAlignment="1">
      <alignment horizontal="center" vertical="center"/>
    </xf>
    <xf numFmtId="3" fontId="12" fillId="6" borderId="1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3" fontId="14" fillId="0" borderId="5" xfId="0" applyNumberFormat="1" applyFont="1" applyBorder="1" applyAlignment="1">
      <alignment vertical="center"/>
    </xf>
    <xf numFmtId="3" fontId="9" fillId="5" borderId="4" xfId="2" applyNumberFormat="1" applyFont="1" applyFill="1" applyBorder="1">
      <alignment vertical="center"/>
    </xf>
    <xf numFmtId="3" fontId="9" fillId="5" borderId="0" xfId="2" applyNumberFormat="1" applyFont="1" applyFill="1">
      <alignment vertical="center"/>
    </xf>
    <xf numFmtId="3" fontId="9" fillId="5" borderId="5" xfId="2" applyNumberFormat="1" applyFont="1" applyFill="1" applyBorder="1">
      <alignment vertical="center"/>
    </xf>
    <xf numFmtId="3" fontId="10" fillId="0" borderId="11" xfId="2" applyNumberFormat="1" applyFont="1" applyBorder="1" applyAlignment="1">
      <alignment horizontal="left" vertical="center" indent="1"/>
    </xf>
    <xf numFmtId="3" fontId="10" fillId="0" borderId="12" xfId="2" applyNumberFormat="1" applyFont="1" applyBorder="1">
      <alignment vertical="center"/>
    </xf>
    <xf numFmtId="3" fontId="10" fillId="0" borderId="13" xfId="2" applyNumberFormat="1" applyFont="1" applyBorder="1">
      <alignment vertical="center"/>
    </xf>
    <xf numFmtId="3" fontId="10" fillId="0" borderId="11" xfId="2" applyNumberFormat="1" applyFont="1" applyBorder="1" applyAlignment="1">
      <alignment horizontal="left" vertical="center" wrapText="1" indent="1"/>
    </xf>
    <xf numFmtId="3" fontId="9" fillId="5" borderId="4" xfId="2" applyNumberFormat="1" applyFont="1" applyFill="1" applyBorder="1" applyAlignment="1">
      <alignment vertical="center" wrapText="1"/>
    </xf>
    <xf numFmtId="0" fontId="9" fillId="5" borderId="4" xfId="0" applyFont="1" applyFill="1" applyBorder="1" applyAlignment="1">
      <alignment vertical="center"/>
    </xf>
    <xf numFmtId="3" fontId="14" fillId="5" borderId="0" xfId="0" applyNumberFormat="1" applyFont="1" applyFill="1" applyAlignment="1">
      <alignment vertical="center"/>
    </xf>
    <xf numFmtId="3" fontId="14" fillId="5" borderId="5" xfId="0" applyNumberFormat="1" applyFont="1" applyFill="1" applyBorder="1" applyAlignment="1">
      <alignment vertical="center"/>
    </xf>
    <xf numFmtId="0" fontId="10" fillId="0" borderId="25" xfId="0" applyFont="1" applyBorder="1" applyAlignment="1">
      <alignment horizontal="left" vertical="center" indent="1"/>
    </xf>
    <xf numFmtId="3" fontId="13" fillId="0" borderId="26" xfId="0" applyNumberFormat="1" applyFont="1" applyBorder="1" applyAlignment="1">
      <alignment vertical="center"/>
    </xf>
    <xf numFmtId="3" fontId="13" fillId="0" borderId="27" xfId="0" applyNumberFormat="1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3" fontId="13" fillId="0" borderId="29" xfId="0" applyNumberFormat="1" applyFont="1" applyBorder="1" applyAlignment="1">
      <alignment vertical="center"/>
    </xf>
    <xf numFmtId="3" fontId="13" fillId="0" borderId="30" xfId="0" applyNumberFormat="1" applyFont="1" applyBorder="1" applyAlignment="1">
      <alignment vertical="center"/>
    </xf>
    <xf numFmtId="0" fontId="9" fillId="7" borderId="31" xfId="0" applyFont="1" applyFill="1" applyBorder="1" applyAlignment="1">
      <alignment vertical="center"/>
    </xf>
    <xf numFmtId="3" fontId="9" fillId="7" borderId="32" xfId="0" applyNumberFormat="1" applyFont="1" applyFill="1" applyBorder="1" applyAlignment="1">
      <alignment vertical="center"/>
    </xf>
    <xf numFmtId="3" fontId="9" fillId="7" borderId="33" xfId="0" applyNumberFormat="1" applyFont="1" applyFill="1" applyBorder="1" applyAlignment="1">
      <alignment vertical="center"/>
    </xf>
    <xf numFmtId="3" fontId="9" fillId="7" borderId="34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0" fillId="0" borderId="0" xfId="0" applyFont="1" applyAlignment="1">
      <alignment vertical="center"/>
    </xf>
    <xf numFmtId="0" fontId="10" fillId="7" borderId="31" xfId="0" applyFont="1" applyFill="1" applyBorder="1" applyAlignment="1">
      <alignment horizontal="center" vertical="center"/>
    </xf>
    <xf numFmtId="0" fontId="10" fillId="7" borderId="33" xfId="0" applyFont="1" applyFill="1" applyBorder="1" applyAlignment="1">
      <alignment horizontal="center" vertical="center"/>
    </xf>
    <xf numFmtId="3" fontId="9" fillId="7" borderId="3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</cellXfs>
  <cellStyles count="3">
    <cellStyle name="Normal" xfId="0" builtinId="0"/>
    <cellStyle name="Normal 3" xfId="2" xr:uid="{9DBD159C-828C-4143-9CB7-E9551CA2C441}"/>
    <cellStyle name="Título 1 2" xfId="1" xr:uid="{5625C19F-585D-401C-80A6-A3B80EC45C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8FFF6-8BC2-4B32-9580-761FBF9A60CD}">
  <sheetPr>
    <pageSetUpPr fitToPage="1"/>
  </sheetPr>
  <dimension ref="B1:J210"/>
  <sheetViews>
    <sheetView showGridLines="0" tabSelected="1" zoomScaleNormal="100" workbookViewId="0"/>
  </sheetViews>
  <sheetFormatPr baseColWidth="10" defaultColWidth="11.42578125" defaultRowHeight="20.100000000000001" customHeight="1"/>
  <cols>
    <col min="1" max="1" width="2.7109375" style="4" customWidth="1"/>
    <col min="2" max="2" width="50.7109375" style="106" customWidth="1"/>
    <col min="3" max="8" width="15.7109375" style="4" customWidth="1"/>
    <col min="9" max="9" width="11.7109375" style="4" bestFit="1" customWidth="1"/>
    <col min="10" max="16384" width="11.42578125" style="4"/>
  </cols>
  <sheetData>
    <row r="1" spans="2:10" ht="15" customHeight="1">
      <c r="B1" s="1" t="s">
        <v>0</v>
      </c>
      <c r="C1" s="2"/>
      <c r="D1" s="2"/>
      <c r="E1" s="2"/>
      <c r="F1" s="2"/>
      <c r="G1" s="2"/>
      <c r="H1" s="3"/>
    </row>
    <row r="2" spans="2:10" ht="15" customHeight="1">
      <c r="B2" s="5" t="s">
        <v>1</v>
      </c>
      <c r="C2" s="6"/>
      <c r="D2" s="6"/>
      <c r="E2" s="6"/>
      <c r="F2" s="6"/>
      <c r="G2" s="6"/>
      <c r="H2" s="7"/>
    </row>
    <row r="3" spans="2:10" ht="15" customHeight="1">
      <c r="B3" s="8" t="s">
        <v>2</v>
      </c>
      <c r="C3" s="9"/>
      <c r="D3" s="9"/>
      <c r="E3" s="9"/>
      <c r="F3" s="9"/>
      <c r="G3" s="9"/>
      <c r="H3" s="10"/>
    </row>
    <row r="4" spans="2:10" ht="15" customHeight="1">
      <c r="B4" s="11" t="s">
        <v>3</v>
      </c>
      <c r="C4" s="12"/>
      <c r="D4" s="12"/>
      <c r="E4" s="12"/>
      <c r="F4" s="12"/>
      <c r="G4" s="12"/>
      <c r="H4" s="13"/>
    </row>
    <row r="5" spans="2:10" ht="20.100000000000001" customHeight="1">
      <c r="B5" s="14" t="s">
        <v>4</v>
      </c>
      <c r="C5" s="15" t="s">
        <v>5</v>
      </c>
      <c r="D5" s="15"/>
      <c r="E5" s="15"/>
      <c r="F5" s="15"/>
      <c r="G5" s="15"/>
      <c r="H5" s="16" t="s">
        <v>6</v>
      </c>
    </row>
    <row r="6" spans="2:10" ht="30" customHeight="1">
      <c r="B6" s="17"/>
      <c r="C6" s="18" t="s">
        <v>7</v>
      </c>
      <c r="D6" s="19" t="s">
        <v>8</v>
      </c>
      <c r="E6" s="18" t="s">
        <v>9</v>
      </c>
      <c r="F6" s="18" t="s">
        <v>10</v>
      </c>
      <c r="G6" s="18" t="s">
        <v>11</v>
      </c>
      <c r="H6" s="20"/>
    </row>
    <row r="7" spans="2:10" ht="20.100000000000001" customHeight="1">
      <c r="B7" s="21" t="s">
        <v>12</v>
      </c>
      <c r="C7" s="22">
        <f t="shared" ref="C7:H7" si="0">SUM(C8,C13,C15,C20:C21,C24,C26,C31:C32)</f>
        <v>9999112118</v>
      </c>
      <c r="D7" s="22">
        <f t="shared" si="0"/>
        <v>0</v>
      </c>
      <c r="E7" s="22">
        <f t="shared" si="0"/>
        <v>9999112118</v>
      </c>
      <c r="F7" s="22">
        <f t="shared" si="0"/>
        <v>3073626708.3699999</v>
      </c>
      <c r="G7" s="22">
        <f t="shared" si="0"/>
        <v>3073626708.3699999</v>
      </c>
      <c r="H7" s="23">
        <f t="shared" si="0"/>
        <v>-6925485409.6300001</v>
      </c>
      <c r="J7" s="24"/>
    </row>
    <row r="8" spans="2:10" ht="20.100000000000001" customHeight="1">
      <c r="B8" s="25" t="s">
        <v>13</v>
      </c>
      <c r="C8" s="26">
        <f>SUM(C9:C12)</f>
        <v>278735367</v>
      </c>
      <c r="D8" s="26">
        <f t="shared" ref="D8:H8" si="1">SUM(D9:D12)</f>
        <v>0</v>
      </c>
      <c r="E8" s="26">
        <f t="shared" si="1"/>
        <v>278735367</v>
      </c>
      <c r="F8" s="26">
        <f>SUM(F9:F12)</f>
        <v>57393757</v>
      </c>
      <c r="G8" s="26">
        <f t="shared" si="1"/>
        <v>57393757</v>
      </c>
      <c r="H8" s="27">
        <f t="shared" si="1"/>
        <v>-221341610</v>
      </c>
    </row>
    <row r="9" spans="2:10" ht="20.100000000000001" customHeight="1">
      <c r="B9" s="28" t="s">
        <v>14</v>
      </c>
      <c r="C9" s="29">
        <v>39859290</v>
      </c>
      <c r="D9" s="29">
        <v>0</v>
      </c>
      <c r="E9" s="29">
        <f>C9-D9</f>
        <v>39859290</v>
      </c>
      <c r="F9" s="29">
        <f>G9</f>
        <v>10779157</v>
      </c>
      <c r="G9" s="29">
        <v>10779157</v>
      </c>
      <c r="H9" s="30">
        <f>G9-C9</f>
        <v>-29080133</v>
      </c>
    </row>
    <row r="10" spans="2:10" ht="20.100000000000001" customHeight="1">
      <c r="B10" s="28" t="s">
        <v>15</v>
      </c>
      <c r="C10" s="29">
        <v>150526316</v>
      </c>
      <c r="D10" s="29">
        <v>0</v>
      </c>
      <c r="E10" s="29">
        <f t="shared" ref="E10:E19" si="2">C10-D10</f>
        <v>150526316</v>
      </c>
      <c r="F10" s="29">
        <f t="shared" ref="F10:F12" si="3">G10</f>
        <v>29768958</v>
      </c>
      <c r="G10" s="29">
        <v>29768958</v>
      </c>
      <c r="H10" s="30">
        <f t="shared" ref="H10:H12" si="4">G10-C10</f>
        <v>-120757358</v>
      </c>
    </row>
    <row r="11" spans="2:10" ht="20.100000000000001" customHeight="1">
      <c r="B11" s="28" t="s">
        <v>16</v>
      </c>
      <c r="C11" s="29">
        <v>82364526</v>
      </c>
      <c r="D11" s="29">
        <v>0</v>
      </c>
      <c r="E11" s="29">
        <f t="shared" si="2"/>
        <v>82364526</v>
      </c>
      <c r="F11" s="29">
        <f t="shared" si="3"/>
        <v>15513609</v>
      </c>
      <c r="G11" s="29">
        <v>15513609</v>
      </c>
      <c r="H11" s="30">
        <f t="shared" si="4"/>
        <v>-66850917</v>
      </c>
    </row>
    <row r="12" spans="2:10" ht="20.100000000000001" customHeight="1">
      <c r="B12" s="28" t="s">
        <v>17</v>
      </c>
      <c r="C12" s="29">
        <v>5985235</v>
      </c>
      <c r="D12" s="29">
        <v>0</v>
      </c>
      <c r="E12" s="29">
        <f t="shared" si="2"/>
        <v>5985235</v>
      </c>
      <c r="F12" s="29">
        <f t="shared" si="3"/>
        <v>1332033</v>
      </c>
      <c r="G12" s="29">
        <v>1332033</v>
      </c>
      <c r="H12" s="30">
        <f t="shared" si="4"/>
        <v>-4653202</v>
      </c>
    </row>
    <row r="13" spans="2:10" ht="20.100000000000001" customHeight="1">
      <c r="B13" s="31" t="s">
        <v>18</v>
      </c>
      <c r="C13" s="32">
        <f>C14</f>
        <v>272406539</v>
      </c>
      <c r="D13" s="32">
        <f t="shared" ref="D13:H13" si="5">D14</f>
        <v>0</v>
      </c>
      <c r="E13" s="32">
        <f t="shared" si="5"/>
        <v>272406539</v>
      </c>
      <c r="F13" s="32">
        <f t="shared" si="5"/>
        <v>138107885</v>
      </c>
      <c r="G13" s="32">
        <f t="shared" si="5"/>
        <v>138107885</v>
      </c>
      <c r="H13" s="33">
        <f t="shared" si="5"/>
        <v>-134298654</v>
      </c>
    </row>
    <row r="14" spans="2:10" ht="20.100000000000001" customHeight="1">
      <c r="B14" s="34" t="s">
        <v>19</v>
      </c>
      <c r="C14" s="29">
        <v>272406539</v>
      </c>
      <c r="D14" s="29">
        <v>0</v>
      </c>
      <c r="E14" s="29">
        <f t="shared" si="2"/>
        <v>272406539</v>
      </c>
      <c r="F14" s="29">
        <f>G14</f>
        <v>138107885</v>
      </c>
      <c r="G14" s="29">
        <v>138107885</v>
      </c>
      <c r="H14" s="30">
        <f>G14-C14</f>
        <v>-134298654</v>
      </c>
    </row>
    <row r="15" spans="2:10" ht="20.100000000000001" customHeight="1">
      <c r="B15" s="31" t="s">
        <v>20</v>
      </c>
      <c r="C15" s="32">
        <f>SUM(C16:C19)</f>
        <v>4013615208</v>
      </c>
      <c r="D15" s="32">
        <f t="shared" ref="D15:H15" si="6">SUM(D16:D19)</f>
        <v>0</v>
      </c>
      <c r="E15" s="32">
        <f t="shared" si="6"/>
        <v>4013615208</v>
      </c>
      <c r="F15" s="32">
        <f t="shared" si="6"/>
        <v>1322456154.0699999</v>
      </c>
      <c r="G15" s="32">
        <f t="shared" si="6"/>
        <v>1322456154.0699999</v>
      </c>
      <c r="H15" s="33">
        <f t="shared" si="6"/>
        <v>-2691159053.9300003</v>
      </c>
    </row>
    <row r="16" spans="2:10" ht="25.5">
      <c r="B16" s="35" t="s">
        <v>21</v>
      </c>
      <c r="C16" s="29">
        <v>34444663</v>
      </c>
      <c r="D16" s="36">
        <v>0</v>
      </c>
      <c r="E16" s="29">
        <f t="shared" si="2"/>
        <v>34444663</v>
      </c>
      <c r="F16" s="29">
        <f t="shared" ref="F16:F19" si="7">G16</f>
        <v>18130157</v>
      </c>
      <c r="G16" s="29">
        <v>18130157</v>
      </c>
      <c r="H16" s="30">
        <f t="shared" ref="H16:H18" si="8">G16-C16</f>
        <v>-16314506</v>
      </c>
    </row>
    <row r="17" spans="2:8" ht="20.100000000000001" customHeight="1">
      <c r="B17" s="34" t="s">
        <v>22</v>
      </c>
      <c r="C17" s="29">
        <v>3643330582</v>
      </c>
      <c r="D17" s="36">
        <v>0</v>
      </c>
      <c r="E17" s="29">
        <f t="shared" si="2"/>
        <v>3643330582</v>
      </c>
      <c r="F17" s="29">
        <f t="shared" si="7"/>
        <v>1235273721.0699999</v>
      </c>
      <c r="G17" s="29">
        <v>1235273721.0699999</v>
      </c>
      <c r="H17" s="30">
        <f t="shared" si="8"/>
        <v>-2408056860.9300003</v>
      </c>
    </row>
    <row r="18" spans="2:8" ht="25.5">
      <c r="B18" s="35" t="s">
        <v>23</v>
      </c>
      <c r="C18" s="29">
        <v>224848584</v>
      </c>
      <c r="D18" s="36">
        <v>0</v>
      </c>
      <c r="E18" s="29">
        <f t="shared" si="2"/>
        <v>224848584</v>
      </c>
      <c r="F18" s="29">
        <f t="shared" si="7"/>
        <v>59780626</v>
      </c>
      <c r="G18" s="29">
        <v>59780626</v>
      </c>
      <c r="H18" s="30">
        <f t="shared" si="8"/>
        <v>-165067958</v>
      </c>
    </row>
    <row r="19" spans="2:8" ht="25.5">
      <c r="B19" s="35" t="s">
        <v>24</v>
      </c>
      <c r="C19" s="29">
        <v>110991379</v>
      </c>
      <c r="D19" s="36">
        <v>0</v>
      </c>
      <c r="E19" s="29">
        <f t="shared" si="2"/>
        <v>110991379</v>
      </c>
      <c r="F19" s="29">
        <f t="shared" si="7"/>
        <v>9271650</v>
      </c>
      <c r="G19" s="29">
        <v>9271650</v>
      </c>
      <c r="H19" s="30">
        <f>G19-C19</f>
        <v>-101719729</v>
      </c>
    </row>
    <row r="20" spans="2:8" ht="20.100000000000001" customHeight="1">
      <c r="B20" s="31" t="s">
        <v>25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3">
        <v>0</v>
      </c>
    </row>
    <row r="21" spans="2:8" ht="20.100000000000001" customHeight="1">
      <c r="B21" s="31" t="s">
        <v>26</v>
      </c>
      <c r="C21" s="32">
        <f>SUM(C22:C23)</f>
        <v>4961424775</v>
      </c>
      <c r="D21" s="32">
        <f t="shared" ref="D21:H21" si="9">SUM(D22:D23)</f>
        <v>0</v>
      </c>
      <c r="E21" s="32">
        <f t="shared" si="9"/>
        <v>4961424775</v>
      </c>
      <c r="F21" s="32">
        <f t="shared" si="9"/>
        <v>1503574998.99</v>
      </c>
      <c r="G21" s="32">
        <f t="shared" si="9"/>
        <v>1503574998.99</v>
      </c>
      <c r="H21" s="33">
        <f t="shared" si="9"/>
        <v>-3457849776.0100002</v>
      </c>
    </row>
    <row r="22" spans="2:8" ht="20.100000000000001" customHeight="1">
      <c r="B22" s="34" t="s">
        <v>27</v>
      </c>
      <c r="C22" s="29">
        <v>4961424775</v>
      </c>
      <c r="D22" s="36">
        <v>0</v>
      </c>
      <c r="E22" s="29">
        <f t="shared" ref="E22:E23" si="10">C22-D22</f>
        <v>4961424775</v>
      </c>
      <c r="F22" s="29">
        <f>G22</f>
        <v>1503574998.99</v>
      </c>
      <c r="G22" s="29">
        <v>1503574998.99</v>
      </c>
      <c r="H22" s="30">
        <f>G22-C22</f>
        <v>-3457849776.0100002</v>
      </c>
    </row>
    <row r="23" spans="2:8" ht="20.100000000000001" customHeight="1">
      <c r="B23" s="34" t="s">
        <v>28</v>
      </c>
      <c r="C23" s="29">
        <v>0</v>
      </c>
      <c r="D23" s="36">
        <v>0</v>
      </c>
      <c r="E23" s="29">
        <f t="shared" si="10"/>
        <v>0</v>
      </c>
      <c r="F23" s="29">
        <f>G23</f>
        <v>0</v>
      </c>
      <c r="G23" s="29">
        <v>0</v>
      </c>
      <c r="H23" s="30">
        <f>G23-C23</f>
        <v>0</v>
      </c>
    </row>
    <row r="24" spans="2:8" ht="20.100000000000001" customHeight="1">
      <c r="B24" s="31" t="s">
        <v>29</v>
      </c>
      <c r="C24" s="32">
        <f>C25</f>
        <v>309840057</v>
      </c>
      <c r="D24" s="32">
        <f t="shared" ref="D24:H24" si="11">D25</f>
        <v>0</v>
      </c>
      <c r="E24" s="32">
        <f t="shared" si="11"/>
        <v>309840057</v>
      </c>
      <c r="F24" s="32">
        <f t="shared" si="11"/>
        <v>3030243</v>
      </c>
      <c r="G24" s="32">
        <f t="shared" si="11"/>
        <v>3030243</v>
      </c>
      <c r="H24" s="33">
        <f t="shared" si="11"/>
        <v>-306809814</v>
      </c>
    </row>
    <row r="25" spans="2:8" ht="20.100000000000001" customHeight="1">
      <c r="B25" s="34" t="s">
        <v>30</v>
      </c>
      <c r="C25" s="29">
        <v>309840057</v>
      </c>
      <c r="D25" s="36">
        <v>0</v>
      </c>
      <c r="E25" s="29">
        <f t="shared" ref="E25" si="12">C25-D25</f>
        <v>309840057</v>
      </c>
      <c r="F25" s="29">
        <f>G25</f>
        <v>3030243</v>
      </c>
      <c r="G25" s="29">
        <v>3030243</v>
      </c>
      <c r="H25" s="30">
        <f>G25-C25</f>
        <v>-306809814</v>
      </c>
    </row>
    <row r="26" spans="2:8" ht="20.100000000000001" customHeight="1">
      <c r="B26" s="31" t="s">
        <v>31</v>
      </c>
      <c r="C26" s="32">
        <f>SUM(C27:C30)</f>
        <v>163090172</v>
      </c>
      <c r="D26" s="32">
        <f t="shared" ref="D26:H26" si="13">SUM(D27:D30)</f>
        <v>0</v>
      </c>
      <c r="E26" s="32">
        <f t="shared" si="13"/>
        <v>163090172</v>
      </c>
      <c r="F26" s="32">
        <f t="shared" si="13"/>
        <v>49063670.310000002</v>
      </c>
      <c r="G26" s="32">
        <f t="shared" si="13"/>
        <v>49063670.310000002</v>
      </c>
      <c r="H26" s="33">
        <f t="shared" si="13"/>
        <v>-114026501.69</v>
      </c>
    </row>
    <row r="27" spans="2:8" ht="20.100000000000001" customHeight="1">
      <c r="B27" s="34" t="s">
        <v>32</v>
      </c>
      <c r="C27" s="29">
        <v>77675923</v>
      </c>
      <c r="D27" s="36">
        <v>0</v>
      </c>
      <c r="E27" s="29">
        <f t="shared" ref="E27:E30" si="14">C27-D27</f>
        <v>77675923</v>
      </c>
      <c r="F27" s="29">
        <f t="shared" ref="F27:F30" si="15">G27</f>
        <v>23689746</v>
      </c>
      <c r="G27" s="29">
        <v>23689746</v>
      </c>
      <c r="H27" s="30">
        <f t="shared" ref="H27:H30" si="16">G27-C27</f>
        <v>-53986177</v>
      </c>
    </row>
    <row r="28" spans="2:8" ht="20.100000000000001" customHeight="1">
      <c r="B28" s="34" t="s">
        <v>33</v>
      </c>
      <c r="C28" s="29">
        <v>46441563</v>
      </c>
      <c r="D28" s="36">
        <v>0</v>
      </c>
      <c r="E28" s="29">
        <f t="shared" si="14"/>
        <v>46441563</v>
      </c>
      <c r="F28" s="29">
        <f t="shared" si="15"/>
        <v>13211159</v>
      </c>
      <c r="G28" s="29">
        <v>13211159</v>
      </c>
      <c r="H28" s="30">
        <f t="shared" si="16"/>
        <v>-33230404</v>
      </c>
    </row>
    <row r="29" spans="2:8" ht="20.100000000000001" customHeight="1">
      <c r="B29" s="34" t="s">
        <v>34</v>
      </c>
      <c r="C29" s="29">
        <v>38972686</v>
      </c>
      <c r="D29" s="36">
        <v>0</v>
      </c>
      <c r="E29" s="29">
        <f t="shared" si="14"/>
        <v>38972686</v>
      </c>
      <c r="F29" s="29">
        <f t="shared" si="15"/>
        <v>12162765.310000001</v>
      </c>
      <c r="G29" s="29">
        <v>12162765.310000001</v>
      </c>
      <c r="H29" s="30">
        <f t="shared" si="16"/>
        <v>-26809920.689999998</v>
      </c>
    </row>
    <row r="30" spans="2:8" ht="20.100000000000001" customHeight="1">
      <c r="B30" s="34" t="s">
        <v>35</v>
      </c>
      <c r="C30" s="29">
        <v>0</v>
      </c>
      <c r="D30" s="36">
        <v>0</v>
      </c>
      <c r="E30" s="29">
        <f t="shared" si="14"/>
        <v>0</v>
      </c>
      <c r="F30" s="29">
        <f t="shared" si="15"/>
        <v>0</v>
      </c>
      <c r="G30" s="29">
        <v>0</v>
      </c>
      <c r="H30" s="30">
        <f t="shared" si="16"/>
        <v>0</v>
      </c>
    </row>
    <row r="31" spans="2:8" ht="20.100000000000001" customHeight="1">
      <c r="B31" s="31" t="s">
        <v>36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3">
        <v>0</v>
      </c>
    </row>
    <row r="32" spans="2:8" ht="39.950000000000003" customHeight="1">
      <c r="B32" s="31" t="s">
        <v>37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3">
        <v>0</v>
      </c>
    </row>
    <row r="33" spans="2:10" ht="20.100000000000001" customHeight="1">
      <c r="B33" s="37"/>
      <c r="C33" s="38"/>
      <c r="D33" s="38"/>
      <c r="E33" s="38"/>
      <c r="F33" s="38"/>
      <c r="G33" s="38"/>
      <c r="H33" s="39"/>
    </row>
    <row r="34" spans="2:10" ht="20.100000000000001" customHeight="1">
      <c r="B34" s="21" t="s">
        <v>38</v>
      </c>
      <c r="C34" s="22">
        <f>SUM(C35:C39)</f>
        <v>0</v>
      </c>
      <c r="D34" s="22">
        <f t="shared" ref="D34:H34" si="17">SUM(D35:D39)</f>
        <v>0</v>
      </c>
      <c r="E34" s="22">
        <f t="shared" si="17"/>
        <v>0</v>
      </c>
      <c r="F34" s="22">
        <f t="shared" si="17"/>
        <v>0</v>
      </c>
      <c r="G34" s="22">
        <f t="shared" si="17"/>
        <v>0</v>
      </c>
      <c r="H34" s="23">
        <f t="shared" si="17"/>
        <v>0</v>
      </c>
    </row>
    <row r="35" spans="2:10" ht="20.100000000000001" customHeight="1">
      <c r="B35" s="31" t="s">
        <v>39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  <c r="H35" s="33">
        <v>0</v>
      </c>
    </row>
    <row r="36" spans="2:10" ht="20.100000000000001" customHeight="1">
      <c r="B36" s="31" t="s">
        <v>40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3">
        <v>0</v>
      </c>
    </row>
    <row r="37" spans="2:10" ht="20.100000000000001" customHeight="1">
      <c r="B37" s="31" t="s">
        <v>41</v>
      </c>
      <c r="C37" s="32">
        <v>0</v>
      </c>
      <c r="D37" s="32">
        <v>0</v>
      </c>
      <c r="E37" s="32">
        <v>0</v>
      </c>
      <c r="F37" s="32">
        <v>0</v>
      </c>
      <c r="G37" s="32">
        <v>0</v>
      </c>
      <c r="H37" s="33">
        <v>0</v>
      </c>
    </row>
    <row r="38" spans="2:10" ht="20.100000000000001" customHeight="1">
      <c r="B38" s="31" t="s">
        <v>42</v>
      </c>
      <c r="C38" s="32">
        <v>0</v>
      </c>
      <c r="D38" s="32">
        <v>0</v>
      </c>
      <c r="E38" s="32">
        <v>0</v>
      </c>
      <c r="F38" s="32">
        <v>0</v>
      </c>
      <c r="G38" s="32">
        <v>0</v>
      </c>
      <c r="H38" s="33">
        <v>0</v>
      </c>
    </row>
    <row r="39" spans="2:10" ht="20.100000000000001" customHeight="1">
      <c r="B39" s="31" t="s">
        <v>43</v>
      </c>
      <c r="C39" s="32">
        <v>0</v>
      </c>
      <c r="D39" s="32">
        <v>0</v>
      </c>
      <c r="E39" s="32">
        <v>0</v>
      </c>
      <c r="F39" s="32">
        <v>0</v>
      </c>
      <c r="G39" s="32">
        <v>0</v>
      </c>
      <c r="H39" s="33">
        <v>0</v>
      </c>
    </row>
    <row r="40" spans="2:10" ht="20.100000000000001" customHeight="1">
      <c r="B40" s="37"/>
      <c r="C40" s="38"/>
      <c r="D40" s="38"/>
      <c r="E40" s="38"/>
      <c r="F40" s="38"/>
      <c r="G40" s="38"/>
      <c r="H40" s="39"/>
    </row>
    <row r="41" spans="2:10" ht="20.100000000000001" customHeight="1">
      <c r="B41" s="21" t="s">
        <v>44</v>
      </c>
      <c r="C41" s="22">
        <f>SUM(C42,C44)</f>
        <v>1</v>
      </c>
      <c r="D41" s="22">
        <f t="shared" ref="D41:H41" si="18">SUM(D42,D44)</f>
        <v>0</v>
      </c>
      <c r="E41" s="22">
        <f t="shared" si="18"/>
        <v>1</v>
      </c>
      <c r="F41" s="22">
        <f t="shared" si="18"/>
        <v>0</v>
      </c>
      <c r="G41" s="22">
        <f t="shared" si="18"/>
        <v>0</v>
      </c>
      <c r="H41" s="23">
        <f t="shared" si="18"/>
        <v>-1</v>
      </c>
    </row>
    <row r="42" spans="2:10" ht="20.100000000000001" customHeight="1">
      <c r="B42" s="31" t="s">
        <v>45</v>
      </c>
      <c r="C42" s="32">
        <f>C43</f>
        <v>1</v>
      </c>
      <c r="D42" s="32">
        <f t="shared" ref="D42:H42" si="19">D43</f>
        <v>0</v>
      </c>
      <c r="E42" s="32">
        <f t="shared" si="19"/>
        <v>1</v>
      </c>
      <c r="F42" s="32">
        <f t="shared" si="19"/>
        <v>0</v>
      </c>
      <c r="G42" s="32">
        <f t="shared" si="19"/>
        <v>0</v>
      </c>
      <c r="H42" s="33">
        <f t="shared" si="19"/>
        <v>-1</v>
      </c>
    </row>
    <row r="43" spans="2:10" ht="25.5">
      <c r="B43" s="40" t="s">
        <v>46</v>
      </c>
      <c r="C43" s="29">
        <v>1</v>
      </c>
      <c r="D43" s="41">
        <v>0</v>
      </c>
      <c r="E43" s="36">
        <f>C43-D43</f>
        <v>1</v>
      </c>
      <c r="F43" s="29">
        <f t="shared" ref="F43" si="20">G43</f>
        <v>0</v>
      </c>
      <c r="G43" s="29">
        <v>0</v>
      </c>
      <c r="H43" s="30">
        <f t="shared" ref="H43" si="21">G43-C43</f>
        <v>-1</v>
      </c>
    </row>
    <row r="44" spans="2:10" ht="39.950000000000003" customHeight="1">
      <c r="B44" s="31" t="s">
        <v>47</v>
      </c>
      <c r="C44" s="32">
        <v>0</v>
      </c>
      <c r="D44" s="32">
        <v>0</v>
      </c>
      <c r="E44" s="32">
        <v>0</v>
      </c>
      <c r="F44" s="32">
        <v>0</v>
      </c>
      <c r="G44" s="32">
        <v>0</v>
      </c>
      <c r="H44" s="33">
        <v>0</v>
      </c>
    </row>
    <row r="45" spans="2:10" ht="20.100000000000001" customHeight="1">
      <c r="B45" s="37"/>
      <c r="C45" s="38"/>
      <c r="D45" s="38"/>
      <c r="E45" s="38"/>
      <c r="F45" s="38"/>
      <c r="G45" s="38"/>
      <c r="H45" s="39"/>
    </row>
    <row r="46" spans="2:10" ht="20.100000000000001" customHeight="1">
      <c r="B46" s="21" t="s">
        <v>48</v>
      </c>
      <c r="C46" s="22">
        <f t="shared" ref="C46:H46" si="22">SUM(C47+C49+C50+C64+C66+C71)</f>
        <v>4542011170</v>
      </c>
      <c r="D46" s="22">
        <f t="shared" si="22"/>
        <v>0</v>
      </c>
      <c r="E46" s="22">
        <f t="shared" si="22"/>
        <v>4542011170</v>
      </c>
      <c r="F46" s="22">
        <f t="shared" si="22"/>
        <v>1537174652.5899999</v>
      </c>
      <c r="G46" s="22">
        <f t="shared" si="22"/>
        <v>1537174652.5899999</v>
      </c>
      <c r="H46" s="23">
        <f t="shared" si="22"/>
        <v>-3004836517.4099998</v>
      </c>
      <c r="I46" s="42"/>
      <c r="J46" s="24"/>
    </row>
    <row r="47" spans="2:10" ht="25.5">
      <c r="B47" s="31" t="s">
        <v>49</v>
      </c>
      <c r="C47" s="32">
        <f>SUM(C48)</f>
        <v>1775256452</v>
      </c>
      <c r="D47" s="32">
        <f t="shared" ref="D47:H47" si="23">SUM(D48)</f>
        <v>0</v>
      </c>
      <c r="E47" s="32">
        <f t="shared" si="23"/>
        <v>1775256452</v>
      </c>
      <c r="F47" s="32">
        <f t="shared" si="23"/>
        <v>240395065.03999999</v>
      </c>
      <c r="G47" s="32">
        <f>SUM(G48)</f>
        <v>240395065.03999999</v>
      </c>
      <c r="H47" s="33">
        <f t="shared" si="23"/>
        <v>-1534861386.96</v>
      </c>
    </row>
    <row r="48" spans="2:10" ht="20.100000000000001" customHeight="1">
      <c r="B48" s="34" t="s">
        <v>50</v>
      </c>
      <c r="C48" s="29">
        <v>1775256452</v>
      </c>
      <c r="D48" s="36">
        <v>0</v>
      </c>
      <c r="E48" s="36">
        <f>C48-D48</f>
        <v>1775256452</v>
      </c>
      <c r="F48" s="29">
        <f t="shared" ref="F48" si="24">G48</f>
        <v>240395065.03999999</v>
      </c>
      <c r="G48" s="29">
        <v>240395065.03999999</v>
      </c>
      <c r="H48" s="30">
        <f t="shared" ref="H48" si="25">G48-C48</f>
        <v>-1534861386.96</v>
      </c>
    </row>
    <row r="49" spans="2:8" ht="20.100000000000001" customHeight="1">
      <c r="B49" s="31" t="s">
        <v>51</v>
      </c>
      <c r="C49" s="32">
        <v>0</v>
      </c>
      <c r="D49" s="32">
        <v>0</v>
      </c>
      <c r="E49" s="32">
        <v>0</v>
      </c>
      <c r="F49" s="32">
        <v>0</v>
      </c>
      <c r="G49" s="32">
        <v>0</v>
      </c>
      <c r="H49" s="33">
        <v>0</v>
      </c>
    </row>
    <row r="50" spans="2:8" ht="20.100000000000001" customHeight="1">
      <c r="B50" s="31" t="s">
        <v>52</v>
      </c>
      <c r="C50" s="32">
        <f t="shared" ref="C50:H50" si="26">SUM(C51:C63)</f>
        <v>2644493130</v>
      </c>
      <c r="D50" s="32">
        <f t="shared" si="26"/>
        <v>0</v>
      </c>
      <c r="E50" s="32">
        <f t="shared" si="26"/>
        <v>2644493130</v>
      </c>
      <c r="F50" s="32">
        <f t="shared" si="26"/>
        <v>1270395564.55</v>
      </c>
      <c r="G50" s="32">
        <f t="shared" si="26"/>
        <v>1270395564.55</v>
      </c>
      <c r="H50" s="33">
        <f t="shared" si="26"/>
        <v>-1374097565.45</v>
      </c>
    </row>
    <row r="51" spans="2:8" ht="20.100000000000001" customHeight="1">
      <c r="B51" s="34" t="s">
        <v>53</v>
      </c>
      <c r="C51" s="29">
        <v>913064118</v>
      </c>
      <c r="D51" s="36">
        <v>0</v>
      </c>
      <c r="E51" s="36">
        <f>C51-D51</f>
        <v>913064118</v>
      </c>
      <c r="F51" s="29">
        <f t="shared" ref="F51:F65" si="27">G51</f>
        <v>208000156</v>
      </c>
      <c r="G51" s="29">
        <v>208000156</v>
      </c>
      <c r="H51" s="30">
        <f t="shared" ref="H51:H65" si="28">G51-C51</f>
        <v>-705063962</v>
      </c>
    </row>
    <row r="52" spans="2:8" ht="20.100000000000001" customHeight="1">
      <c r="B52" s="34" t="s">
        <v>50</v>
      </c>
      <c r="C52" s="29">
        <v>1490655121</v>
      </c>
      <c r="D52" s="36">
        <v>0</v>
      </c>
      <c r="E52" s="36">
        <f t="shared" ref="E52:E65" si="29">C52-D52</f>
        <v>1490655121</v>
      </c>
      <c r="F52" s="29">
        <f t="shared" si="27"/>
        <v>995427603.24000001</v>
      </c>
      <c r="G52" s="29">
        <v>995427603.24000001</v>
      </c>
      <c r="H52" s="30">
        <f t="shared" si="28"/>
        <v>-495227517.75999999</v>
      </c>
    </row>
    <row r="53" spans="2:8" ht="20.100000000000001" customHeight="1">
      <c r="B53" s="34" t="s">
        <v>54</v>
      </c>
      <c r="C53" s="29">
        <v>144894333</v>
      </c>
      <c r="D53" s="36">
        <v>0</v>
      </c>
      <c r="E53" s="36">
        <f t="shared" si="29"/>
        <v>144894333</v>
      </c>
      <c r="F53" s="29">
        <f t="shared" si="27"/>
        <v>42310575</v>
      </c>
      <c r="G53" s="29">
        <v>42310575</v>
      </c>
      <c r="H53" s="30">
        <f t="shared" si="28"/>
        <v>-102583758</v>
      </c>
    </row>
    <row r="54" spans="2:8" ht="20.100000000000001" customHeight="1">
      <c r="B54" s="34" t="s">
        <v>55</v>
      </c>
      <c r="C54" s="29">
        <v>4312392</v>
      </c>
      <c r="D54" s="36">
        <v>0</v>
      </c>
      <c r="E54" s="36">
        <f t="shared" si="29"/>
        <v>4312392</v>
      </c>
      <c r="F54" s="29">
        <f t="shared" si="27"/>
        <v>1355452</v>
      </c>
      <c r="G54" s="29">
        <v>1355452</v>
      </c>
      <c r="H54" s="30">
        <f t="shared" si="28"/>
        <v>-2956940</v>
      </c>
    </row>
    <row r="55" spans="2:8" ht="20.100000000000001" customHeight="1">
      <c r="B55" s="34" t="s">
        <v>56</v>
      </c>
      <c r="C55" s="29">
        <v>48570135</v>
      </c>
      <c r="D55" s="36">
        <v>0</v>
      </c>
      <c r="E55" s="36">
        <f t="shared" si="29"/>
        <v>48570135</v>
      </c>
      <c r="F55" s="29">
        <f t="shared" si="27"/>
        <v>12369361</v>
      </c>
      <c r="G55" s="29">
        <v>12369361</v>
      </c>
      <c r="H55" s="30">
        <f t="shared" si="28"/>
        <v>-36200774</v>
      </c>
    </row>
    <row r="56" spans="2:8" ht="20.100000000000001" customHeight="1">
      <c r="B56" s="34" t="s">
        <v>57</v>
      </c>
      <c r="C56" s="29">
        <v>1010951</v>
      </c>
      <c r="D56" s="43">
        <v>0</v>
      </c>
      <c r="E56" s="36">
        <f t="shared" si="29"/>
        <v>1010951</v>
      </c>
      <c r="F56" s="29">
        <f t="shared" si="27"/>
        <v>343517</v>
      </c>
      <c r="G56" s="29">
        <v>343517</v>
      </c>
      <c r="H56" s="30">
        <f t="shared" si="28"/>
        <v>-667434</v>
      </c>
    </row>
    <row r="57" spans="2:8" ht="20.100000000000001" customHeight="1">
      <c r="B57" s="34" t="s">
        <v>58</v>
      </c>
      <c r="C57" s="29">
        <v>22320408</v>
      </c>
      <c r="D57" s="36">
        <v>0</v>
      </c>
      <c r="E57" s="36">
        <f t="shared" si="29"/>
        <v>22320408</v>
      </c>
      <c r="F57" s="29">
        <f t="shared" si="27"/>
        <v>4769251</v>
      </c>
      <c r="G57" s="29">
        <v>4769251</v>
      </c>
      <c r="H57" s="30">
        <f t="shared" si="28"/>
        <v>-17551157</v>
      </c>
    </row>
    <row r="58" spans="2:8" ht="20.100000000000001" customHeight="1">
      <c r="B58" s="34" t="s">
        <v>59</v>
      </c>
      <c r="C58" s="29">
        <v>50778</v>
      </c>
      <c r="D58" s="36">
        <v>0</v>
      </c>
      <c r="E58" s="36">
        <f t="shared" si="29"/>
        <v>50778</v>
      </c>
      <c r="F58" s="29">
        <f t="shared" si="27"/>
        <v>27703</v>
      </c>
      <c r="G58" s="29">
        <v>27703</v>
      </c>
      <c r="H58" s="30">
        <f t="shared" si="28"/>
        <v>-23075</v>
      </c>
    </row>
    <row r="59" spans="2:8" ht="20.100000000000001" customHeight="1">
      <c r="B59" s="34" t="s">
        <v>60</v>
      </c>
      <c r="C59" s="29">
        <v>2024634</v>
      </c>
      <c r="D59" s="36">
        <v>0</v>
      </c>
      <c r="E59" s="36">
        <f t="shared" si="29"/>
        <v>2024634</v>
      </c>
      <c r="F59" s="29">
        <f t="shared" si="27"/>
        <v>553867.31000000006</v>
      </c>
      <c r="G59" s="29">
        <v>553867.31000000006</v>
      </c>
      <c r="H59" s="30">
        <f t="shared" si="28"/>
        <v>-1470766.69</v>
      </c>
    </row>
    <row r="60" spans="2:8" ht="20.100000000000001" customHeight="1">
      <c r="B60" s="34" t="s">
        <v>61</v>
      </c>
      <c r="C60" s="29">
        <v>14058914</v>
      </c>
      <c r="D60" s="36">
        <v>0</v>
      </c>
      <c r="E60" s="36">
        <f t="shared" si="29"/>
        <v>14058914</v>
      </c>
      <c r="F60" s="29">
        <f t="shared" si="27"/>
        <v>5238079</v>
      </c>
      <c r="G60" s="29">
        <v>5238079</v>
      </c>
      <c r="H60" s="30">
        <f t="shared" si="28"/>
        <v>-8820835</v>
      </c>
    </row>
    <row r="61" spans="2:8" ht="20.100000000000001" customHeight="1">
      <c r="B61" s="34" t="s">
        <v>62</v>
      </c>
      <c r="C61" s="29">
        <v>2734385</v>
      </c>
      <c r="D61" s="36">
        <v>0</v>
      </c>
      <c r="E61" s="36">
        <f t="shared" si="29"/>
        <v>2734385</v>
      </c>
      <c r="F61" s="29">
        <f t="shared" si="27"/>
        <v>0</v>
      </c>
      <c r="G61" s="29">
        <v>0</v>
      </c>
      <c r="H61" s="30">
        <f t="shared" si="28"/>
        <v>-2734385</v>
      </c>
    </row>
    <row r="62" spans="2:8" ht="20.100000000000001" customHeight="1">
      <c r="B62" s="34" t="s">
        <v>63</v>
      </c>
      <c r="C62" s="29">
        <v>796712</v>
      </c>
      <c r="D62" s="36">
        <v>0</v>
      </c>
      <c r="E62" s="36">
        <f t="shared" si="29"/>
        <v>796712</v>
      </c>
      <c r="F62" s="29">
        <f t="shared" si="27"/>
        <v>0</v>
      </c>
      <c r="G62" s="29">
        <v>0</v>
      </c>
      <c r="H62" s="30">
        <f t="shared" si="28"/>
        <v>-796712</v>
      </c>
    </row>
    <row r="63" spans="2:8" ht="25.5">
      <c r="B63" s="35" t="s">
        <v>64</v>
      </c>
      <c r="C63" s="29">
        <v>249</v>
      </c>
      <c r="D63" s="36">
        <v>0</v>
      </c>
      <c r="E63" s="36">
        <f t="shared" si="29"/>
        <v>249</v>
      </c>
      <c r="F63" s="29">
        <f t="shared" si="27"/>
        <v>0</v>
      </c>
      <c r="G63" s="29">
        <v>0</v>
      </c>
      <c r="H63" s="30">
        <f t="shared" si="28"/>
        <v>-249</v>
      </c>
    </row>
    <row r="64" spans="2:8" ht="20.100000000000001" customHeight="1">
      <c r="B64" s="31" t="s">
        <v>65</v>
      </c>
      <c r="C64" s="32">
        <f>C65</f>
        <v>12585</v>
      </c>
      <c r="D64" s="32">
        <f t="shared" ref="D64:H64" si="30">D65</f>
        <v>0</v>
      </c>
      <c r="E64" s="32">
        <f t="shared" si="30"/>
        <v>12585</v>
      </c>
      <c r="F64" s="32">
        <f t="shared" si="30"/>
        <v>2226</v>
      </c>
      <c r="G64" s="32">
        <f t="shared" si="30"/>
        <v>2226</v>
      </c>
      <c r="H64" s="33">
        <f t="shared" si="30"/>
        <v>-10359</v>
      </c>
    </row>
    <row r="65" spans="2:8" ht="20.100000000000001" customHeight="1">
      <c r="B65" s="44" t="s">
        <v>66</v>
      </c>
      <c r="C65" s="29">
        <v>12585</v>
      </c>
      <c r="D65" s="41">
        <v>0</v>
      </c>
      <c r="E65" s="36">
        <f t="shared" si="29"/>
        <v>12585</v>
      </c>
      <c r="F65" s="29">
        <f t="shared" si="27"/>
        <v>2226</v>
      </c>
      <c r="G65" s="29">
        <v>2226</v>
      </c>
      <c r="H65" s="30">
        <f t="shared" si="28"/>
        <v>-10359</v>
      </c>
    </row>
    <row r="66" spans="2:8" ht="20.100000000000001" customHeight="1">
      <c r="B66" s="31" t="s">
        <v>67</v>
      </c>
      <c r="C66" s="32">
        <f>SUM(C67:C70)</f>
        <v>122249003</v>
      </c>
      <c r="D66" s="32">
        <f t="shared" ref="D66:H66" si="31">SUM(D67:D70)</f>
        <v>0</v>
      </c>
      <c r="E66" s="32">
        <f t="shared" si="31"/>
        <v>122249003</v>
      </c>
      <c r="F66" s="32">
        <f t="shared" si="31"/>
        <v>26381797</v>
      </c>
      <c r="G66" s="32">
        <f t="shared" si="31"/>
        <v>26381797</v>
      </c>
      <c r="H66" s="33">
        <f t="shared" si="31"/>
        <v>-95867206</v>
      </c>
    </row>
    <row r="67" spans="2:8" ht="20.100000000000001" customHeight="1">
      <c r="B67" s="34" t="s">
        <v>32</v>
      </c>
      <c r="C67" s="29">
        <v>28356044</v>
      </c>
      <c r="D67" s="36">
        <v>0</v>
      </c>
      <c r="E67" s="36">
        <f t="shared" ref="E67:E70" si="32">C67-D67</f>
        <v>28356044</v>
      </c>
      <c r="F67" s="29">
        <f t="shared" ref="F67:F70" si="33">G67</f>
        <v>10938113</v>
      </c>
      <c r="G67" s="29">
        <v>10938113</v>
      </c>
      <c r="H67" s="30">
        <f t="shared" ref="H67:H70" si="34">G67-C67</f>
        <v>-17417931</v>
      </c>
    </row>
    <row r="68" spans="2:8" ht="20.100000000000001" customHeight="1">
      <c r="B68" s="34" t="s">
        <v>33</v>
      </c>
      <c r="C68" s="29">
        <v>21640032</v>
      </c>
      <c r="D68" s="36">
        <v>0</v>
      </c>
      <c r="E68" s="36">
        <f t="shared" si="32"/>
        <v>21640032</v>
      </c>
      <c r="F68" s="29">
        <f t="shared" si="33"/>
        <v>3499922</v>
      </c>
      <c r="G68" s="29">
        <v>3499922</v>
      </c>
      <c r="H68" s="30">
        <f t="shared" si="34"/>
        <v>-18140110</v>
      </c>
    </row>
    <row r="69" spans="2:8" ht="20.100000000000001" customHeight="1">
      <c r="B69" s="34" t="s">
        <v>34</v>
      </c>
      <c r="C69" s="29">
        <v>72252927</v>
      </c>
      <c r="D69" s="36">
        <v>0</v>
      </c>
      <c r="E69" s="36">
        <f t="shared" si="32"/>
        <v>72252927</v>
      </c>
      <c r="F69" s="29">
        <f t="shared" si="33"/>
        <v>11943762</v>
      </c>
      <c r="G69" s="29">
        <v>11943762</v>
      </c>
      <c r="H69" s="30">
        <f t="shared" si="34"/>
        <v>-60309165</v>
      </c>
    </row>
    <row r="70" spans="2:8" ht="20.100000000000001" customHeight="1">
      <c r="B70" s="34" t="s">
        <v>35</v>
      </c>
      <c r="C70" s="29">
        <v>0</v>
      </c>
      <c r="D70" s="36">
        <v>0</v>
      </c>
      <c r="E70" s="36">
        <f t="shared" si="32"/>
        <v>0</v>
      </c>
      <c r="F70" s="29">
        <f t="shared" si="33"/>
        <v>0</v>
      </c>
      <c r="G70" s="29">
        <v>0</v>
      </c>
      <c r="H70" s="30">
        <f t="shared" si="34"/>
        <v>0</v>
      </c>
    </row>
    <row r="71" spans="2:8" ht="39.950000000000003" customHeight="1">
      <c r="B71" s="31" t="s">
        <v>68</v>
      </c>
      <c r="C71" s="32">
        <v>0</v>
      </c>
      <c r="D71" s="32">
        <v>0</v>
      </c>
      <c r="E71" s="32">
        <v>0</v>
      </c>
      <c r="F71" s="32">
        <v>0</v>
      </c>
      <c r="G71" s="32">
        <v>0</v>
      </c>
      <c r="H71" s="33">
        <v>0</v>
      </c>
    </row>
    <row r="72" spans="2:8" ht="20.100000000000001" customHeight="1">
      <c r="B72" s="37"/>
      <c r="C72" s="38"/>
      <c r="D72" s="38"/>
      <c r="E72" s="38"/>
      <c r="F72" s="38"/>
      <c r="G72" s="38"/>
      <c r="H72" s="39"/>
    </row>
    <row r="73" spans="2:8" ht="20.100000000000001" customHeight="1">
      <c r="B73" s="21" t="s">
        <v>69</v>
      </c>
      <c r="C73" s="22">
        <f>SUM(C74,C77:C78)</f>
        <v>440555760</v>
      </c>
      <c r="D73" s="22">
        <f t="shared" ref="D73:H73" si="35">SUM(D74,D77:D78)</f>
        <v>0</v>
      </c>
      <c r="E73" s="22">
        <f t="shared" si="35"/>
        <v>440555760</v>
      </c>
      <c r="F73" s="22">
        <f t="shared" si="35"/>
        <v>64816002.030000001</v>
      </c>
      <c r="G73" s="22">
        <f t="shared" si="35"/>
        <v>64816002.030000001</v>
      </c>
      <c r="H73" s="23">
        <f t="shared" si="35"/>
        <v>-375739757.97000003</v>
      </c>
    </row>
    <row r="74" spans="2:8" ht="20.100000000000001" customHeight="1">
      <c r="B74" s="31" t="s">
        <v>69</v>
      </c>
      <c r="C74" s="32">
        <f>SUM(C75:C76)</f>
        <v>440555760</v>
      </c>
      <c r="D74" s="32">
        <f t="shared" ref="D74:H74" si="36">SUM(D75:D76)</f>
        <v>0</v>
      </c>
      <c r="E74" s="32">
        <f t="shared" si="36"/>
        <v>440555760</v>
      </c>
      <c r="F74" s="32">
        <f t="shared" si="36"/>
        <v>64816002.030000001</v>
      </c>
      <c r="G74" s="32">
        <f t="shared" si="36"/>
        <v>64816002.030000001</v>
      </c>
      <c r="H74" s="33">
        <f t="shared" si="36"/>
        <v>-375739757.97000003</v>
      </c>
    </row>
    <row r="75" spans="2:8" ht="20.100000000000001" customHeight="1">
      <c r="B75" s="34" t="s">
        <v>70</v>
      </c>
      <c r="C75" s="29">
        <v>56499461</v>
      </c>
      <c r="D75" s="36">
        <v>0</v>
      </c>
      <c r="E75" s="36">
        <f t="shared" ref="E75:E76" si="37">C75-D75</f>
        <v>56499461</v>
      </c>
      <c r="F75" s="29">
        <f t="shared" ref="F75:F76" si="38">G75</f>
        <v>5637966</v>
      </c>
      <c r="G75" s="29">
        <v>5637966</v>
      </c>
      <c r="H75" s="30">
        <f t="shared" ref="H75:H76" si="39">G75-C75</f>
        <v>-50861495</v>
      </c>
    </row>
    <row r="76" spans="2:8" ht="20.100000000000001" customHeight="1">
      <c r="B76" s="34" t="s">
        <v>71</v>
      </c>
      <c r="C76" s="29">
        <v>384056299</v>
      </c>
      <c r="D76" s="36">
        <v>0</v>
      </c>
      <c r="E76" s="36">
        <f t="shared" si="37"/>
        <v>384056299</v>
      </c>
      <c r="F76" s="29">
        <f t="shared" si="38"/>
        <v>59178036.030000001</v>
      </c>
      <c r="G76" s="29">
        <v>59178036.030000001</v>
      </c>
      <c r="H76" s="30">
        <f t="shared" si="39"/>
        <v>-324878262.97000003</v>
      </c>
    </row>
    <row r="77" spans="2:8" ht="20.100000000000001" customHeight="1">
      <c r="B77" s="31" t="s">
        <v>72</v>
      </c>
      <c r="C77" s="32">
        <v>0</v>
      </c>
      <c r="D77" s="32">
        <v>0</v>
      </c>
      <c r="E77" s="32">
        <v>0</v>
      </c>
      <c r="F77" s="32">
        <v>0</v>
      </c>
      <c r="G77" s="32">
        <v>0</v>
      </c>
      <c r="H77" s="33">
        <v>0</v>
      </c>
    </row>
    <row r="78" spans="2:8" ht="39.950000000000003" customHeight="1">
      <c r="B78" s="31" t="s">
        <v>73</v>
      </c>
      <c r="C78" s="32">
        <v>0</v>
      </c>
      <c r="D78" s="32">
        <v>0</v>
      </c>
      <c r="E78" s="32">
        <v>0</v>
      </c>
      <c r="F78" s="32">
        <v>0</v>
      </c>
      <c r="G78" s="32">
        <v>0</v>
      </c>
      <c r="H78" s="33">
        <v>0</v>
      </c>
    </row>
    <row r="79" spans="2:8" ht="20.100000000000001" customHeight="1">
      <c r="B79" s="45"/>
      <c r="C79" s="46"/>
      <c r="D79" s="46"/>
      <c r="E79" s="46"/>
      <c r="F79" s="46"/>
      <c r="G79" s="46"/>
      <c r="H79" s="47"/>
    </row>
    <row r="80" spans="2:8" ht="20.100000000000001" customHeight="1">
      <c r="B80" s="21" t="s">
        <v>74</v>
      </c>
      <c r="C80" s="22">
        <f t="shared" ref="C80:H80" si="40">SUM(C81,C84,C85,C90)</f>
        <v>372412173</v>
      </c>
      <c r="D80" s="22">
        <f t="shared" si="40"/>
        <v>0</v>
      </c>
      <c r="E80" s="22">
        <f t="shared" si="40"/>
        <v>372412173</v>
      </c>
      <c r="F80" s="22">
        <f t="shared" si="40"/>
        <v>46882172.640000001</v>
      </c>
      <c r="G80" s="22">
        <f t="shared" si="40"/>
        <v>46882172.640000001</v>
      </c>
      <c r="H80" s="23">
        <f t="shared" si="40"/>
        <v>-325530000.36000001</v>
      </c>
    </row>
    <row r="81" spans="2:8" ht="20.100000000000001" customHeight="1">
      <c r="B81" s="31" t="s">
        <v>74</v>
      </c>
      <c r="C81" s="32">
        <f t="shared" ref="C81:H81" si="41">SUM(C82:C83)</f>
        <v>372412173</v>
      </c>
      <c r="D81" s="32">
        <f t="shared" si="41"/>
        <v>0</v>
      </c>
      <c r="E81" s="32">
        <f t="shared" si="41"/>
        <v>372412173</v>
      </c>
      <c r="F81" s="32">
        <f t="shared" si="41"/>
        <v>46882172.640000001</v>
      </c>
      <c r="G81" s="32">
        <f t="shared" si="41"/>
        <v>46882172.640000001</v>
      </c>
      <c r="H81" s="33">
        <f t="shared" si="41"/>
        <v>-325530000.36000001</v>
      </c>
    </row>
    <row r="82" spans="2:8" ht="20.100000000000001" customHeight="1">
      <c r="B82" s="34" t="s">
        <v>75</v>
      </c>
      <c r="C82" s="29">
        <v>6932588</v>
      </c>
      <c r="D82" s="36">
        <v>0</v>
      </c>
      <c r="E82" s="36">
        <f t="shared" ref="E82:E83" si="42">C82-D82</f>
        <v>6932588</v>
      </c>
      <c r="F82" s="29">
        <f t="shared" ref="F82:F83" si="43">G82</f>
        <v>2500178</v>
      </c>
      <c r="G82" s="29">
        <v>2500178</v>
      </c>
      <c r="H82" s="30">
        <f t="shared" ref="H82:H83" si="44">G82-C82</f>
        <v>-4432410</v>
      </c>
    </row>
    <row r="83" spans="2:8" ht="20.100000000000001" customHeight="1">
      <c r="B83" s="34" t="s">
        <v>76</v>
      </c>
      <c r="C83" s="29">
        <v>365479585</v>
      </c>
      <c r="D83" s="36">
        <v>0</v>
      </c>
      <c r="E83" s="36">
        <f t="shared" si="42"/>
        <v>365479585</v>
      </c>
      <c r="F83" s="29">
        <f t="shared" si="43"/>
        <v>44381994.640000001</v>
      </c>
      <c r="G83" s="29">
        <v>44381994.640000001</v>
      </c>
      <c r="H83" s="30">
        <f t="shared" si="44"/>
        <v>-321097590.36000001</v>
      </c>
    </row>
    <row r="84" spans="2:8" ht="20.100000000000001" customHeight="1">
      <c r="B84" s="31" t="s">
        <v>77</v>
      </c>
      <c r="C84" s="32">
        <v>0</v>
      </c>
      <c r="D84" s="32">
        <v>0</v>
      </c>
      <c r="E84" s="32">
        <v>0</v>
      </c>
      <c r="F84" s="32">
        <v>0</v>
      </c>
      <c r="G84" s="32">
        <v>0</v>
      </c>
      <c r="H84" s="33">
        <v>0</v>
      </c>
    </row>
    <row r="85" spans="2:8" ht="20.100000000000001" customHeight="1">
      <c r="B85" s="31" t="s">
        <v>78</v>
      </c>
      <c r="C85" s="32">
        <f>SUM(C86:C89)</f>
        <v>0</v>
      </c>
      <c r="D85" s="32">
        <f t="shared" ref="D85:H85" si="45">SUM(D86:D89)</f>
        <v>0</v>
      </c>
      <c r="E85" s="32">
        <f t="shared" si="45"/>
        <v>0</v>
      </c>
      <c r="F85" s="32">
        <f t="shared" si="45"/>
        <v>0</v>
      </c>
      <c r="G85" s="32">
        <f t="shared" si="45"/>
        <v>0</v>
      </c>
      <c r="H85" s="33">
        <f t="shared" si="45"/>
        <v>0</v>
      </c>
    </row>
    <row r="86" spans="2:8" ht="20.100000000000001" customHeight="1">
      <c r="B86" s="34" t="s">
        <v>32</v>
      </c>
      <c r="C86" s="29">
        <v>0</v>
      </c>
      <c r="D86" s="36">
        <v>0</v>
      </c>
      <c r="E86" s="36">
        <f t="shared" ref="E86:E89" si="46">C86-D86</f>
        <v>0</v>
      </c>
      <c r="F86" s="29">
        <f t="shared" ref="F86:F89" si="47">G86</f>
        <v>0</v>
      </c>
      <c r="G86" s="29">
        <v>0</v>
      </c>
      <c r="H86" s="30">
        <f t="shared" ref="H86:H89" si="48">G86-C86</f>
        <v>0</v>
      </c>
    </row>
    <row r="87" spans="2:8" ht="20.100000000000001" customHeight="1">
      <c r="B87" s="48" t="s">
        <v>33</v>
      </c>
      <c r="C87" s="29">
        <v>0</v>
      </c>
      <c r="D87" s="49">
        <v>0</v>
      </c>
      <c r="E87" s="36">
        <f t="shared" si="46"/>
        <v>0</v>
      </c>
      <c r="F87" s="29">
        <f t="shared" si="47"/>
        <v>0</v>
      </c>
      <c r="G87" s="29">
        <v>0</v>
      </c>
      <c r="H87" s="30">
        <f t="shared" si="48"/>
        <v>0</v>
      </c>
    </row>
    <row r="88" spans="2:8" ht="20.100000000000001" customHeight="1">
      <c r="B88" s="48" t="s">
        <v>34</v>
      </c>
      <c r="C88" s="29">
        <v>0</v>
      </c>
      <c r="D88" s="49">
        <v>0</v>
      </c>
      <c r="E88" s="36">
        <f t="shared" si="46"/>
        <v>0</v>
      </c>
      <c r="F88" s="29">
        <f t="shared" si="47"/>
        <v>0</v>
      </c>
      <c r="G88" s="29">
        <v>0</v>
      </c>
      <c r="H88" s="30">
        <f t="shared" si="48"/>
        <v>0</v>
      </c>
    </row>
    <row r="89" spans="2:8" ht="20.100000000000001" customHeight="1">
      <c r="B89" s="48" t="s">
        <v>35</v>
      </c>
      <c r="C89" s="29">
        <v>0</v>
      </c>
      <c r="D89" s="49">
        <v>0</v>
      </c>
      <c r="E89" s="36">
        <f t="shared" si="46"/>
        <v>0</v>
      </c>
      <c r="F89" s="29">
        <f t="shared" si="47"/>
        <v>0</v>
      </c>
      <c r="G89" s="29">
        <v>0</v>
      </c>
      <c r="H89" s="30">
        <f t="shared" si="48"/>
        <v>0</v>
      </c>
    </row>
    <row r="90" spans="2:8" ht="39.950000000000003" customHeight="1">
      <c r="B90" s="50" t="s">
        <v>79</v>
      </c>
      <c r="C90" s="51">
        <v>0</v>
      </c>
      <c r="D90" s="51">
        <v>0</v>
      </c>
      <c r="E90" s="51">
        <v>0</v>
      </c>
      <c r="F90" s="51">
        <v>0</v>
      </c>
      <c r="G90" s="51">
        <v>0</v>
      </c>
      <c r="H90" s="52">
        <v>0</v>
      </c>
    </row>
    <row r="91" spans="2:8" ht="20.100000000000001" customHeight="1">
      <c r="B91" s="37"/>
      <c r="C91" s="38"/>
      <c r="D91" s="38"/>
      <c r="E91" s="38"/>
      <c r="F91" s="38"/>
      <c r="G91" s="38"/>
      <c r="H91" s="39"/>
    </row>
    <row r="92" spans="2:8" ht="24" customHeight="1">
      <c r="B92" s="53" t="s">
        <v>80</v>
      </c>
      <c r="C92" s="22">
        <f>SUM(C93:C101)</f>
        <v>0</v>
      </c>
      <c r="D92" s="22">
        <f t="shared" ref="D92:H92" si="49">SUM(D93:D101)</f>
        <v>0</v>
      </c>
      <c r="E92" s="22">
        <f t="shared" si="49"/>
        <v>0</v>
      </c>
      <c r="F92" s="22">
        <f t="shared" si="49"/>
        <v>0</v>
      </c>
      <c r="G92" s="22">
        <f t="shared" si="49"/>
        <v>0</v>
      </c>
      <c r="H92" s="23">
        <f t="shared" si="49"/>
        <v>0</v>
      </c>
    </row>
    <row r="93" spans="2:8" ht="30" customHeight="1">
      <c r="B93" s="31" t="s">
        <v>81</v>
      </c>
      <c r="C93" s="32">
        <v>0</v>
      </c>
      <c r="D93" s="32">
        <v>0</v>
      </c>
      <c r="E93" s="32">
        <v>0</v>
      </c>
      <c r="F93" s="32">
        <v>0</v>
      </c>
      <c r="G93" s="32">
        <v>0</v>
      </c>
      <c r="H93" s="33">
        <v>0</v>
      </c>
    </row>
    <row r="94" spans="2:8" ht="25.5">
      <c r="B94" s="31" t="s">
        <v>82</v>
      </c>
      <c r="C94" s="32">
        <v>0</v>
      </c>
      <c r="D94" s="32">
        <v>0</v>
      </c>
      <c r="E94" s="32">
        <v>0</v>
      </c>
      <c r="F94" s="32">
        <v>0</v>
      </c>
      <c r="G94" s="32">
        <v>0</v>
      </c>
      <c r="H94" s="33">
        <v>0</v>
      </c>
    </row>
    <row r="95" spans="2:8" ht="39.950000000000003" customHeight="1">
      <c r="B95" s="31" t="s">
        <v>83</v>
      </c>
      <c r="C95" s="32">
        <v>0</v>
      </c>
      <c r="D95" s="32">
        <v>0</v>
      </c>
      <c r="E95" s="32">
        <v>0</v>
      </c>
      <c r="F95" s="32">
        <v>0</v>
      </c>
      <c r="G95" s="32">
        <v>0</v>
      </c>
      <c r="H95" s="33">
        <v>0</v>
      </c>
    </row>
    <row r="96" spans="2:8" ht="39.950000000000003" customHeight="1">
      <c r="B96" s="31" t="s">
        <v>84</v>
      </c>
      <c r="C96" s="32">
        <v>0</v>
      </c>
      <c r="D96" s="32">
        <v>0</v>
      </c>
      <c r="E96" s="32">
        <v>0</v>
      </c>
      <c r="F96" s="32">
        <v>0</v>
      </c>
      <c r="G96" s="32">
        <v>0</v>
      </c>
      <c r="H96" s="33">
        <v>0</v>
      </c>
    </row>
    <row r="97" spans="2:8" ht="39.950000000000003" customHeight="1">
      <c r="B97" s="31" t="s">
        <v>85</v>
      </c>
      <c r="C97" s="32">
        <v>0</v>
      </c>
      <c r="D97" s="32">
        <v>0</v>
      </c>
      <c r="E97" s="32">
        <v>0</v>
      </c>
      <c r="F97" s="32">
        <v>0</v>
      </c>
      <c r="G97" s="32">
        <v>0</v>
      </c>
      <c r="H97" s="33">
        <v>0</v>
      </c>
    </row>
    <row r="98" spans="2:8" ht="39.950000000000003" customHeight="1">
      <c r="B98" s="31" t="s">
        <v>86</v>
      </c>
      <c r="C98" s="32">
        <v>0</v>
      </c>
      <c r="D98" s="32">
        <v>0</v>
      </c>
      <c r="E98" s="32">
        <v>0</v>
      </c>
      <c r="F98" s="32">
        <v>0</v>
      </c>
      <c r="G98" s="32">
        <v>0</v>
      </c>
      <c r="H98" s="33">
        <v>0</v>
      </c>
    </row>
    <row r="99" spans="2:8" ht="39.950000000000003" customHeight="1">
      <c r="B99" s="31" t="s">
        <v>87</v>
      </c>
      <c r="C99" s="32">
        <v>0</v>
      </c>
      <c r="D99" s="32">
        <v>0</v>
      </c>
      <c r="E99" s="32">
        <v>0</v>
      </c>
      <c r="F99" s="32">
        <v>0</v>
      </c>
      <c r="G99" s="32">
        <v>0</v>
      </c>
      <c r="H99" s="33">
        <v>0</v>
      </c>
    </row>
    <row r="100" spans="2:8" ht="27.75" customHeight="1">
      <c r="B100" s="31" t="s">
        <v>88</v>
      </c>
      <c r="C100" s="32">
        <v>0</v>
      </c>
      <c r="D100" s="32">
        <v>0</v>
      </c>
      <c r="E100" s="32">
        <v>0</v>
      </c>
      <c r="F100" s="32">
        <v>0</v>
      </c>
      <c r="G100" s="32">
        <v>0</v>
      </c>
      <c r="H100" s="33">
        <v>0</v>
      </c>
    </row>
    <row r="101" spans="2:8" ht="20.100000000000001" customHeight="1">
      <c r="B101" s="31" t="s">
        <v>89</v>
      </c>
      <c r="C101" s="32">
        <v>0</v>
      </c>
      <c r="D101" s="32">
        <v>0</v>
      </c>
      <c r="E101" s="32">
        <v>0</v>
      </c>
      <c r="F101" s="32">
        <v>0</v>
      </c>
      <c r="G101" s="32">
        <v>0</v>
      </c>
      <c r="H101" s="33">
        <v>0</v>
      </c>
    </row>
    <row r="102" spans="2:8" ht="20.100000000000001" customHeight="1">
      <c r="B102" s="37"/>
      <c r="C102" s="38"/>
      <c r="D102" s="38"/>
      <c r="E102" s="38"/>
      <c r="F102" s="38"/>
      <c r="G102" s="38"/>
      <c r="H102" s="39"/>
    </row>
    <row r="103" spans="2:8" ht="39.950000000000003" customHeight="1">
      <c r="B103" s="53" t="s">
        <v>90</v>
      </c>
      <c r="C103" s="22">
        <f t="shared" ref="C103:H103" si="50">SUM(C104,C112,C131,C151,C169)</f>
        <v>38627701164</v>
      </c>
      <c r="D103" s="22">
        <f t="shared" si="50"/>
        <v>0</v>
      </c>
      <c r="E103" s="22">
        <f t="shared" si="50"/>
        <v>38627701164</v>
      </c>
      <c r="F103" s="22">
        <f t="shared" si="50"/>
        <v>9987716622.8500004</v>
      </c>
      <c r="G103" s="22">
        <f t="shared" si="50"/>
        <v>9987716622.8500004</v>
      </c>
      <c r="H103" s="23">
        <f t="shared" si="50"/>
        <v>-28639984541.150002</v>
      </c>
    </row>
    <row r="104" spans="2:8" ht="20.100000000000001" customHeight="1">
      <c r="B104" s="31" t="s">
        <v>91</v>
      </c>
      <c r="C104" s="32">
        <f>SUM(C105:C111)</f>
        <v>19690661794</v>
      </c>
      <c r="D104" s="32">
        <f t="shared" ref="D104:H104" si="51">SUM(D105:D111)</f>
        <v>0</v>
      </c>
      <c r="E104" s="32">
        <f t="shared" si="51"/>
        <v>19690661794</v>
      </c>
      <c r="F104" s="32">
        <f t="shared" si="51"/>
        <v>5448256585</v>
      </c>
      <c r="G104" s="32">
        <f t="shared" si="51"/>
        <v>5448256585</v>
      </c>
      <c r="H104" s="33">
        <f t="shared" si="51"/>
        <v>-14242405209</v>
      </c>
    </row>
    <row r="105" spans="2:8" ht="20.100000000000001" customHeight="1">
      <c r="B105" s="34" t="s">
        <v>92</v>
      </c>
      <c r="C105" s="29">
        <v>14463450061</v>
      </c>
      <c r="D105" s="36">
        <v>0</v>
      </c>
      <c r="E105" s="36">
        <f t="shared" ref="E105:E110" si="52">C105-D105</f>
        <v>14463450061</v>
      </c>
      <c r="F105" s="29">
        <f t="shared" ref="F105:F110" si="53">G105</f>
        <v>3818462705</v>
      </c>
      <c r="G105" s="29">
        <v>3818462705</v>
      </c>
      <c r="H105" s="30">
        <f t="shared" ref="H105:H110" si="54">G105-C105</f>
        <v>-10644987356</v>
      </c>
    </row>
    <row r="106" spans="2:8" ht="20.100000000000001" customHeight="1">
      <c r="B106" s="34" t="s">
        <v>93</v>
      </c>
      <c r="C106" s="29">
        <v>675641997</v>
      </c>
      <c r="D106" s="36">
        <v>0</v>
      </c>
      <c r="E106" s="36">
        <f t="shared" si="52"/>
        <v>675641997</v>
      </c>
      <c r="F106" s="29">
        <f t="shared" si="53"/>
        <v>167735680</v>
      </c>
      <c r="G106" s="29">
        <v>167735680</v>
      </c>
      <c r="H106" s="30">
        <f t="shared" si="54"/>
        <v>-507906317</v>
      </c>
    </row>
    <row r="107" spans="2:8" ht="20.100000000000001" customHeight="1">
      <c r="B107" s="34" t="s">
        <v>94</v>
      </c>
      <c r="C107" s="29">
        <v>1942159093</v>
      </c>
      <c r="D107" s="36">
        <v>0</v>
      </c>
      <c r="E107" s="36">
        <f t="shared" si="52"/>
        <v>1942159093</v>
      </c>
      <c r="F107" s="29">
        <f t="shared" si="53"/>
        <v>384205354</v>
      </c>
      <c r="G107" s="29">
        <v>384205354</v>
      </c>
      <c r="H107" s="30">
        <f t="shared" si="54"/>
        <v>-1557953739</v>
      </c>
    </row>
    <row r="108" spans="2:8" ht="20.100000000000001" customHeight="1">
      <c r="B108" s="34" t="s">
        <v>95</v>
      </c>
      <c r="C108" s="29">
        <v>569450075</v>
      </c>
      <c r="D108" s="36">
        <v>0</v>
      </c>
      <c r="E108" s="36">
        <f t="shared" si="52"/>
        <v>569450075</v>
      </c>
      <c r="F108" s="29">
        <f t="shared" si="53"/>
        <v>154913609</v>
      </c>
      <c r="G108" s="29">
        <v>154913609</v>
      </c>
      <c r="H108" s="30">
        <f t="shared" si="54"/>
        <v>-414536466</v>
      </c>
    </row>
    <row r="109" spans="2:8" ht="20.100000000000001" customHeight="1">
      <c r="B109" s="34" t="s">
        <v>96</v>
      </c>
      <c r="C109" s="29">
        <v>622092356</v>
      </c>
      <c r="D109" s="36">
        <v>0</v>
      </c>
      <c r="E109" s="36">
        <f t="shared" si="52"/>
        <v>622092356</v>
      </c>
      <c r="F109" s="29">
        <f t="shared" si="53"/>
        <v>153979958</v>
      </c>
      <c r="G109" s="29">
        <v>153979958</v>
      </c>
      <c r="H109" s="30">
        <f t="shared" si="54"/>
        <v>-468112398</v>
      </c>
    </row>
    <row r="110" spans="2:8" ht="20.100000000000001" customHeight="1">
      <c r="B110" s="34" t="s">
        <v>97</v>
      </c>
      <c r="C110" s="29">
        <v>1417868212</v>
      </c>
      <c r="D110" s="36">
        <v>0</v>
      </c>
      <c r="E110" s="36">
        <f t="shared" si="52"/>
        <v>1417868212</v>
      </c>
      <c r="F110" s="29">
        <f t="shared" si="53"/>
        <v>768959279</v>
      </c>
      <c r="G110" s="29">
        <v>768959279</v>
      </c>
      <c r="H110" s="30">
        <f t="shared" si="54"/>
        <v>-648908933</v>
      </c>
    </row>
    <row r="111" spans="2:8" ht="20.100000000000001" customHeight="1">
      <c r="B111" s="34" t="s">
        <v>98</v>
      </c>
      <c r="C111" s="29">
        <v>0</v>
      </c>
      <c r="D111" s="54">
        <v>0</v>
      </c>
      <c r="E111" s="36">
        <f>C111-D111</f>
        <v>0</v>
      </c>
      <c r="F111" s="29">
        <f>G111</f>
        <v>0</v>
      </c>
      <c r="G111" s="29">
        <v>0</v>
      </c>
      <c r="H111" s="30">
        <f>G111-C111</f>
        <v>0</v>
      </c>
    </row>
    <row r="112" spans="2:8" ht="20.100000000000001" customHeight="1">
      <c r="B112" s="31" t="s">
        <v>99</v>
      </c>
      <c r="C112" s="32">
        <f>SUM(C113,C116:C117,C120:C121,C126,C129:C130)</f>
        <v>14456236441</v>
      </c>
      <c r="D112" s="32">
        <f t="shared" ref="D112:H112" si="55">SUM(D113,D116:D117,D120:D121,D126,D129:D130)</f>
        <v>0</v>
      </c>
      <c r="E112" s="32">
        <f t="shared" si="55"/>
        <v>14456236441</v>
      </c>
      <c r="F112" s="32">
        <f t="shared" si="55"/>
        <v>3496493644.75</v>
      </c>
      <c r="G112" s="32">
        <f t="shared" si="55"/>
        <v>3496493644.75</v>
      </c>
      <c r="H112" s="33">
        <f t="shared" si="55"/>
        <v>-10959742796.25</v>
      </c>
    </row>
    <row r="113" spans="2:8" ht="20.100000000000001" customHeight="1">
      <c r="B113" s="34" t="s">
        <v>100</v>
      </c>
      <c r="C113" s="55">
        <f>SUM(C114:C115)</f>
        <v>8078931108</v>
      </c>
      <c r="D113" s="55">
        <f t="shared" ref="D113:H113" si="56">SUM(D114:D115)</f>
        <v>0</v>
      </c>
      <c r="E113" s="55">
        <f t="shared" si="56"/>
        <v>8078931108</v>
      </c>
      <c r="F113" s="55">
        <f t="shared" si="56"/>
        <v>1636455310.45</v>
      </c>
      <c r="G113" s="55">
        <f t="shared" si="56"/>
        <v>1636455310.45</v>
      </c>
      <c r="H113" s="56">
        <f t="shared" si="56"/>
        <v>-6442475797.5500002</v>
      </c>
    </row>
    <row r="114" spans="2:8" ht="20.100000000000001" customHeight="1">
      <c r="B114" s="57" t="s">
        <v>101</v>
      </c>
      <c r="C114" s="29">
        <v>7860495422</v>
      </c>
      <c r="D114" s="36">
        <v>0</v>
      </c>
      <c r="E114" s="36">
        <f t="shared" ref="E114:E116" si="57">C114-D114</f>
        <v>7860495422</v>
      </c>
      <c r="F114" s="29">
        <f t="shared" ref="F114:F116" si="58">G114</f>
        <v>1577455299.45</v>
      </c>
      <c r="G114" s="29">
        <v>1577455299.45</v>
      </c>
      <c r="H114" s="30">
        <f t="shared" ref="H114:H116" si="59">G114-C114</f>
        <v>-6283040122.5500002</v>
      </c>
    </row>
    <row r="115" spans="2:8" ht="20.100000000000001" customHeight="1">
      <c r="B115" s="57" t="s">
        <v>102</v>
      </c>
      <c r="C115" s="29">
        <v>218435686</v>
      </c>
      <c r="D115" s="36">
        <v>0</v>
      </c>
      <c r="E115" s="36">
        <f t="shared" si="57"/>
        <v>218435686</v>
      </c>
      <c r="F115" s="29">
        <f t="shared" si="58"/>
        <v>59000011</v>
      </c>
      <c r="G115" s="29">
        <v>59000011</v>
      </c>
      <c r="H115" s="30">
        <f t="shared" si="59"/>
        <v>-159435675</v>
      </c>
    </row>
    <row r="116" spans="2:8" ht="20.100000000000001" customHeight="1">
      <c r="B116" s="34" t="s">
        <v>103</v>
      </c>
      <c r="C116" s="29">
        <v>579463959</v>
      </c>
      <c r="D116" s="36">
        <v>0</v>
      </c>
      <c r="E116" s="36">
        <f t="shared" si="57"/>
        <v>579463959</v>
      </c>
      <c r="F116" s="29">
        <f t="shared" si="58"/>
        <v>323151347.30000001</v>
      </c>
      <c r="G116" s="29">
        <v>323151347.30000001</v>
      </c>
      <c r="H116" s="30">
        <f t="shared" si="59"/>
        <v>-256312611.69999999</v>
      </c>
    </row>
    <row r="117" spans="2:8" ht="20.100000000000001" customHeight="1">
      <c r="B117" s="34" t="s">
        <v>104</v>
      </c>
      <c r="C117" s="55">
        <f>SUM(C118:C119)</f>
        <v>1499622883</v>
      </c>
      <c r="D117" s="55">
        <f t="shared" ref="D117:H117" si="60">SUM(D118:D119)</f>
        <v>0</v>
      </c>
      <c r="E117" s="55">
        <f t="shared" si="60"/>
        <v>1499622883</v>
      </c>
      <c r="F117" s="55">
        <f t="shared" si="60"/>
        <v>404853144</v>
      </c>
      <c r="G117" s="55">
        <f t="shared" si="60"/>
        <v>404853144</v>
      </c>
      <c r="H117" s="56">
        <f t="shared" si="60"/>
        <v>-1094769739</v>
      </c>
    </row>
    <row r="118" spans="2:8" ht="20.100000000000001" customHeight="1">
      <c r="B118" s="57" t="s">
        <v>105</v>
      </c>
      <c r="C118" s="29">
        <v>181776064</v>
      </c>
      <c r="D118" s="36">
        <v>0</v>
      </c>
      <c r="E118" s="36">
        <f t="shared" ref="E118:E130" si="61">C118-D118</f>
        <v>181776064</v>
      </c>
      <c r="F118" s="29">
        <f t="shared" ref="F118:F120" si="62">G118</f>
        <v>49074078</v>
      </c>
      <c r="G118" s="29">
        <v>49074078</v>
      </c>
      <c r="H118" s="30">
        <f t="shared" ref="H118:H120" si="63">G118-C118</f>
        <v>-132701986</v>
      </c>
    </row>
    <row r="119" spans="2:8" ht="20.100000000000001" customHeight="1">
      <c r="B119" s="57" t="s">
        <v>106</v>
      </c>
      <c r="C119" s="29">
        <v>1317846819</v>
      </c>
      <c r="D119" s="36">
        <v>0</v>
      </c>
      <c r="E119" s="36">
        <f t="shared" si="61"/>
        <v>1317846819</v>
      </c>
      <c r="F119" s="29">
        <f t="shared" si="62"/>
        <v>355779066</v>
      </c>
      <c r="G119" s="29">
        <v>355779066</v>
      </c>
      <c r="H119" s="30">
        <f t="shared" si="63"/>
        <v>-962067753</v>
      </c>
    </row>
    <row r="120" spans="2:8" ht="20.100000000000001" customHeight="1">
      <c r="B120" s="34" t="s">
        <v>107</v>
      </c>
      <c r="C120" s="29">
        <v>1969936062</v>
      </c>
      <c r="D120" s="36">
        <v>0</v>
      </c>
      <c r="E120" s="36">
        <f t="shared" si="61"/>
        <v>1969936062</v>
      </c>
      <c r="F120" s="29">
        <f t="shared" si="62"/>
        <v>491789238</v>
      </c>
      <c r="G120" s="29">
        <v>491789238</v>
      </c>
      <c r="H120" s="30">
        <f t="shared" si="63"/>
        <v>-1478146824</v>
      </c>
    </row>
    <row r="121" spans="2:8" ht="20.100000000000001" customHeight="1">
      <c r="B121" s="34" t="s">
        <v>108</v>
      </c>
      <c r="C121" s="55">
        <f>SUM(C122:C125)</f>
        <v>1033661176</v>
      </c>
      <c r="D121" s="55">
        <f t="shared" ref="D121:H121" si="64">SUM(D122:D125)</f>
        <v>0</v>
      </c>
      <c r="E121" s="55">
        <f t="shared" si="64"/>
        <v>1033661176</v>
      </c>
      <c r="F121" s="55">
        <f t="shared" si="64"/>
        <v>288203001</v>
      </c>
      <c r="G121" s="55">
        <f t="shared" si="64"/>
        <v>288203001</v>
      </c>
      <c r="H121" s="56">
        <f t="shared" si="64"/>
        <v>-745458175</v>
      </c>
    </row>
    <row r="122" spans="2:8" ht="20.100000000000001" customHeight="1">
      <c r="B122" s="57" t="s">
        <v>109</v>
      </c>
      <c r="C122" s="29">
        <v>315565273</v>
      </c>
      <c r="D122" s="36">
        <v>0</v>
      </c>
      <c r="E122" s="36">
        <f t="shared" si="61"/>
        <v>315565273</v>
      </c>
      <c r="F122" s="29">
        <f t="shared" ref="F122:F125" si="65">G122</f>
        <v>78891318</v>
      </c>
      <c r="G122" s="29">
        <v>78891318</v>
      </c>
      <c r="H122" s="30">
        <f t="shared" ref="H122:H125" si="66">G122-C122</f>
        <v>-236673955</v>
      </c>
    </row>
    <row r="123" spans="2:8" ht="20.100000000000001" customHeight="1">
      <c r="B123" s="57" t="s">
        <v>110</v>
      </c>
      <c r="C123" s="29">
        <v>386260545</v>
      </c>
      <c r="D123" s="36">
        <v>0</v>
      </c>
      <c r="E123" s="36">
        <f t="shared" si="61"/>
        <v>386260545</v>
      </c>
      <c r="F123" s="29">
        <f t="shared" si="65"/>
        <v>113876346</v>
      </c>
      <c r="G123" s="29">
        <v>113876346</v>
      </c>
      <c r="H123" s="30">
        <f t="shared" si="66"/>
        <v>-272384199</v>
      </c>
    </row>
    <row r="124" spans="2:8" ht="20.100000000000001" customHeight="1">
      <c r="B124" s="57" t="s">
        <v>111</v>
      </c>
      <c r="C124" s="29">
        <v>15166794</v>
      </c>
      <c r="D124" s="36">
        <v>0</v>
      </c>
      <c r="E124" s="36">
        <f t="shared" si="61"/>
        <v>15166794</v>
      </c>
      <c r="F124" s="29">
        <f t="shared" si="65"/>
        <v>4423560</v>
      </c>
      <c r="G124" s="29">
        <v>4423560</v>
      </c>
      <c r="H124" s="30">
        <f t="shared" si="66"/>
        <v>-10743234</v>
      </c>
    </row>
    <row r="125" spans="2:8" ht="20.100000000000001" customHeight="1">
      <c r="B125" s="57" t="s">
        <v>112</v>
      </c>
      <c r="C125" s="29">
        <v>316668564</v>
      </c>
      <c r="D125" s="36">
        <v>0</v>
      </c>
      <c r="E125" s="36">
        <f t="shared" si="61"/>
        <v>316668564</v>
      </c>
      <c r="F125" s="29">
        <f t="shared" si="65"/>
        <v>91011777</v>
      </c>
      <c r="G125" s="29">
        <v>91011777</v>
      </c>
      <c r="H125" s="30">
        <f t="shared" si="66"/>
        <v>-225656787</v>
      </c>
    </row>
    <row r="126" spans="2:8" ht="20.100000000000001" customHeight="1">
      <c r="B126" s="34" t="s">
        <v>113</v>
      </c>
      <c r="C126" s="55">
        <f>SUM(C127:C128)</f>
        <v>227265974</v>
      </c>
      <c r="D126" s="55">
        <f t="shared" ref="D126:H126" si="67">SUM(D127:D128)</f>
        <v>0</v>
      </c>
      <c r="E126" s="55">
        <f t="shared" si="67"/>
        <v>227265974</v>
      </c>
      <c r="F126" s="55">
        <f t="shared" si="67"/>
        <v>60362491</v>
      </c>
      <c r="G126" s="55">
        <f t="shared" si="67"/>
        <v>60362491</v>
      </c>
      <c r="H126" s="56">
        <f t="shared" si="67"/>
        <v>-166903483</v>
      </c>
    </row>
    <row r="127" spans="2:8" ht="20.100000000000001" customHeight="1">
      <c r="B127" s="57" t="s">
        <v>114</v>
      </c>
      <c r="C127" s="29">
        <v>155845993</v>
      </c>
      <c r="D127" s="36">
        <v>0</v>
      </c>
      <c r="E127" s="36">
        <f t="shared" si="61"/>
        <v>155845993</v>
      </c>
      <c r="F127" s="29">
        <f t="shared" ref="F127:F130" si="68">G127</f>
        <v>39762165</v>
      </c>
      <c r="G127" s="29">
        <v>39762165</v>
      </c>
      <c r="H127" s="30">
        <f t="shared" ref="H127:H130" si="69">G127-C127</f>
        <v>-116083828</v>
      </c>
    </row>
    <row r="128" spans="2:8" ht="20.100000000000001" customHeight="1">
      <c r="B128" s="57" t="s">
        <v>115</v>
      </c>
      <c r="C128" s="29">
        <v>71419981</v>
      </c>
      <c r="D128" s="36">
        <v>0</v>
      </c>
      <c r="E128" s="36">
        <f t="shared" si="61"/>
        <v>71419981</v>
      </c>
      <c r="F128" s="29">
        <f t="shared" si="68"/>
        <v>20600326</v>
      </c>
      <c r="G128" s="29">
        <v>20600326</v>
      </c>
      <c r="H128" s="30">
        <f t="shared" si="69"/>
        <v>-50819655</v>
      </c>
    </row>
    <row r="129" spans="2:8" ht="20.100000000000001" customHeight="1">
      <c r="B129" s="34" t="s">
        <v>116</v>
      </c>
      <c r="C129" s="29">
        <v>249075899</v>
      </c>
      <c r="D129" s="36">
        <v>0</v>
      </c>
      <c r="E129" s="36">
        <f t="shared" si="61"/>
        <v>249075899</v>
      </c>
      <c r="F129" s="29">
        <f t="shared" si="68"/>
        <v>75190461</v>
      </c>
      <c r="G129" s="29">
        <v>75190461</v>
      </c>
      <c r="H129" s="30">
        <f t="shared" si="69"/>
        <v>-173885438</v>
      </c>
    </row>
    <row r="130" spans="2:8" ht="25.5">
      <c r="B130" s="35" t="s">
        <v>117</v>
      </c>
      <c r="C130" s="29">
        <v>818279380</v>
      </c>
      <c r="D130" s="36">
        <v>0</v>
      </c>
      <c r="E130" s="36">
        <f t="shared" si="61"/>
        <v>818279380</v>
      </c>
      <c r="F130" s="29">
        <f t="shared" si="68"/>
        <v>216488652</v>
      </c>
      <c r="G130" s="29">
        <v>216488652</v>
      </c>
      <c r="H130" s="30">
        <f t="shared" si="69"/>
        <v>-601790728</v>
      </c>
    </row>
    <row r="131" spans="2:8" ht="20.100000000000001" customHeight="1">
      <c r="B131" s="31" t="s">
        <v>118</v>
      </c>
      <c r="C131" s="32">
        <f>SUM(C132:C150)</f>
        <v>2159416939</v>
      </c>
      <c r="D131" s="32">
        <f t="shared" ref="D131:H131" si="70">SUM(D132:D150)</f>
        <v>0</v>
      </c>
      <c r="E131" s="32">
        <f t="shared" si="70"/>
        <v>2159416939</v>
      </c>
      <c r="F131" s="32">
        <f t="shared" si="70"/>
        <v>350595069.10000002</v>
      </c>
      <c r="G131" s="32">
        <f t="shared" si="70"/>
        <v>350595069.10000002</v>
      </c>
      <c r="H131" s="33">
        <f t="shared" si="70"/>
        <v>-1808821869.9000001</v>
      </c>
    </row>
    <row r="132" spans="2:8" ht="20.100000000000001" customHeight="1">
      <c r="B132" s="34" t="s">
        <v>119</v>
      </c>
      <c r="C132" s="29">
        <v>14900000</v>
      </c>
      <c r="D132" s="36">
        <v>0</v>
      </c>
      <c r="E132" s="36">
        <f t="shared" ref="E132:E168" si="71">C132-D132</f>
        <v>14900000</v>
      </c>
      <c r="F132" s="29">
        <f t="shared" ref="F132:F150" si="72">G132</f>
        <v>0</v>
      </c>
      <c r="G132" s="29">
        <v>0</v>
      </c>
      <c r="H132" s="30">
        <f t="shared" ref="H132:H150" si="73">G132-C132</f>
        <v>-14900000</v>
      </c>
    </row>
    <row r="133" spans="2:8" ht="20.100000000000001" customHeight="1">
      <c r="B133" s="34" t="s">
        <v>120</v>
      </c>
      <c r="C133" s="29">
        <v>1</v>
      </c>
      <c r="D133" s="36">
        <v>0</v>
      </c>
      <c r="E133" s="36">
        <f t="shared" si="71"/>
        <v>1</v>
      </c>
      <c r="F133" s="29">
        <f t="shared" si="72"/>
        <v>0</v>
      </c>
      <c r="G133" s="29">
        <v>0</v>
      </c>
      <c r="H133" s="30">
        <f t="shared" si="73"/>
        <v>-1</v>
      </c>
    </row>
    <row r="134" spans="2:8" ht="20.100000000000001" customHeight="1">
      <c r="B134" s="34" t="s">
        <v>121</v>
      </c>
      <c r="C134" s="29">
        <v>1</v>
      </c>
      <c r="D134" s="36">
        <v>0</v>
      </c>
      <c r="E134" s="36">
        <f t="shared" si="71"/>
        <v>1</v>
      </c>
      <c r="F134" s="29">
        <f t="shared" si="72"/>
        <v>0</v>
      </c>
      <c r="G134" s="29">
        <v>0</v>
      </c>
      <c r="H134" s="30">
        <f t="shared" si="73"/>
        <v>-1</v>
      </c>
    </row>
    <row r="135" spans="2:8" ht="20.100000000000001" customHeight="1">
      <c r="B135" s="34" t="s">
        <v>122</v>
      </c>
      <c r="C135" s="29">
        <v>1</v>
      </c>
      <c r="D135" s="36">
        <v>0</v>
      </c>
      <c r="E135" s="36">
        <f t="shared" si="71"/>
        <v>1</v>
      </c>
      <c r="F135" s="29">
        <f t="shared" si="72"/>
        <v>0</v>
      </c>
      <c r="G135" s="29">
        <v>0</v>
      </c>
      <c r="H135" s="30">
        <f t="shared" si="73"/>
        <v>-1</v>
      </c>
    </row>
    <row r="136" spans="2:8" ht="20.100000000000001" customHeight="1">
      <c r="B136" s="34" t="s">
        <v>123</v>
      </c>
      <c r="C136" s="29">
        <v>1</v>
      </c>
      <c r="D136" s="36">
        <v>0</v>
      </c>
      <c r="E136" s="36">
        <f t="shared" si="71"/>
        <v>1</v>
      </c>
      <c r="F136" s="29">
        <f t="shared" si="72"/>
        <v>0</v>
      </c>
      <c r="G136" s="29">
        <v>0</v>
      </c>
      <c r="H136" s="30">
        <f t="shared" si="73"/>
        <v>-1</v>
      </c>
    </row>
    <row r="137" spans="2:8" ht="20.100000000000001" customHeight="1">
      <c r="B137" s="34" t="s">
        <v>124</v>
      </c>
      <c r="C137" s="29">
        <v>1347577887</v>
      </c>
      <c r="D137" s="36">
        <v>0</v>
      </c>
      <c r="E137" s="36">
        <f t="shared" si="71"/>
        <v>1347577887</v>
      </c>
      <c r="F137" s="29">
        <f t="shared" si="72"/>
        <v>344430011</v>
      </c>
      <c r="G137" s="29">
        <v>344430011</v>
      </c>
      <c r="H137" s="30">
        <f t="shared" si="73"/>
        <v>-1003147876</v>
      </c>
    </row>
    <row r="138" spans="2:8" ht="20.100000000000001" customHeight="1">
      <c r="B138" s="34" t="s">
        <v>125</v>
      </c>
      <c r="C138" s="29">
        <v>55009700</v>
      </c>
      <c r="D138" s="36">
        <v>0</v>
      </c>
      <c r="E138" s="36">
        <f t="shared" si="71"/>
        <v>55009700</v>
      </c>
      <c r="F138" s="29">
        <f t="shared" si="72"/>
        <v>0</v>
      </c>
      <c r="G138" s="29">
        <v>0</v>
      </c>
      <c r="H138" s="30">
        <f t="shared" si="73"/>
        <v>-55009700</v>
      </c>
    </row>
    <row r="139" spans="2:8" ht="20.100000000000001" customHeight="1">
      <c r="B139" s="34" t="s">
        <v>126</v>
      </c>
      <c r="C139" s="29">
        <v>1</v>
      </c>
      <c r="D139" s="36">
        <v>0</v>
      </c>
      <c r="E139" s="36">
        <f t="shared" si="71"/>
        <v>1</v>
      </c>
      <c r="F139" s="29">
        <f t="shared" si="72"/>
        <v>0</v>
      </c>
      <c r="G139" s="29">
        <v>0</v>
      </c>
      <c r="H139" s="30">
        <f t="shared" si="73"/>
        <v>-1</v>
      </c>
    </row>
    <row r="140" spans="2:8" ht="20.100000000000001" customHeight="1">
      <c r="B140" s="34" t="s">
        <v>127</v>
      </c>
      <c r="C140" s="29">
        <v>10000000</v>
      </c>
      <c r="D140" s="36">
        <v>0</v>
      </c>
      <c r="E140" s="36">
        <f t="shared" si="71"/>
        <v>10000000</v>
      </c>
      <c r="F140" s="29">
        <f t="shared" si="72"/>
        <v>0</v>
      </c>
      <c r="G140" s="29">
        <v>0</v>
      </c>
      <c r="H140" s="30">
        <f t="shared" si="73"/>
        <v>-10000000</v>
      </c>
    </row>
    <row r="141" spans="2:8" ht="20.100000000000001" customHeight="1">
      <c r="B141" s="34" t="s">
        <v>128</v>
      </c>
      <c r="C141" s="29">
        <v>110229966</v>
      </c>
      <c r="D141" s="36">
        <v>0</v>
      </c>
      <c r="E141" s="36">
        <f t="shared" si="71"/>
        <v>110229966</v>
      </c>
      <c r="F141" s="29">
        <f t="shared" si="72"/>
        <v>0</v>
      </c>
      <c r="G141" s="29">
        <v>0</v>
      </c>
      <c r="H141" s="30">
        <f t="shared" si="73"/>
        <v>-110229966</v>
      </c>
    </row>
    <row r="142" spans="2:8" ht="20.100000000000001" customHeight="1">
      <c r="B142" s="34" t="s">
        <v>129</v>
      </c>
      <c r="C142" s="29">
        <v>1</v>
      </c>
      <c r="D142" s="36">
        <v>0</v>
      </c>
      <c r="E142" s="36">
        <f t="shared" si="71"/>
        <v>1</v>
      </c>
      <c r="F142" s="29">
        <f t="shared" si="72"/>
        <v>0</v>
      </c>
      <c r="G142" s="29">
        <v>0</v>
      </c>
      <c r="H142" s="30">
        <f t="shared" si="73"/>
        <v>-1</v>
      </c>
    </row>
    <row r="143" spans="2:8" ht="20.100000000000001" customHeight="1">
      <c r="B143" s="34" t="s">
        <v>130</v>
      </c>
      <c r="C143" s="29">
        <v>1</v>
      </c>
      <c r="D143" s="36">
        <v>0</v>
      </c>
      <c r="E143" s="36">
        <f t="shared" si="71"/>
        <v>1</v>
      </c>
      <c r="F143" s="29">
        <f t="shared" si="72"/>
        <v>0</v>
      </c>
      <c r="G143" s="29">
        <v>0</v>
      </c>
      <c r="H143" s="30">
        <f t="shared" si="73"/>
        <v>-1</v>
      </c>
    </row>
    <row r="144" spans="2:8" ht="20.100000000000001" customHeight="1">
      <c r="B144" s="34" t="s">
        <v>131</v>
      </c>
      <c r="C144" s="29">
        <v>1</v>
      </c>
      <c r="D144" s="36">
        <v>0</v>
      </c>
      <c r="E144" s="36">
        <f t="shared" si="71"/>
        <v>1</v>
      </c>
      <c r="F144" s="29">
        <f t="shared" si="72"/>
        <v>0</v>
      </c>
      <c r="G144" s="29">
        <v>0</v>
      </c>
      <c r="H144" s="30">
        <f t="shared" si="73"/>
        <v>-1</v>
      </c>
    </row>
    <row r="145" spans="2:8" ht="20.100000000000001" customHeight="1">
      <c r="B145" s="34" t="s">
        <v>132</v>
      </c>
      <c r="C145" s="29">
        <v>7062602</v>
      </c>
      <c r="D145" s="36">
        <v>0</v>
      </c>
      <c r="E145" s="36">
        <f t="shared" si="71"/>
        <v>7062602</v>
      </c>
      <c r="F145" s="29">
        <f t="shared" si="72"/>
        <v>6165058.0999999996</v>
      </c>
      <c r="G145" s="29">
        <v>6165058.0999999996</v>
      </c>
      <c r="H145" s="30">
        <f t="shared" si="73"/>
        <v>-897543.90000000037</v>
      </c>
    </row>
    <row r="146" spans="2:8" ht="20.100000000000001" customHeight="1">
      <c r="B146" s="34" t="s">
        <v>133</v>
      </c>
      <c r="C146" s="29">
        <v>18817566</v>
      </c>
      <c r="D146" s="36">
        <v>0</v>
      </c>
      <c r="E146" s="36">
        <f t="shared" si="71"/>
        <v>18817566</v>
      </c>
      <c r="F146" s="29">
        <f t="shared" si="72"/>
        <v>0</v>
      </c>
      <c r="G146" s="29">
        <v>0</v>
      </c>
      <c r="H146" s="30">
        <f t="shared" si="73"/>
        <v>-18817566</v>
      </c>
    </row>
    <row r="147" spans="2:8" ht="20.100000000000001" customHeight="1">
      <c r="B147" s="34" t="s">
        <v>134</v>
      </c>
      <c r="C147" s="29">
        <v>1</v>
      </c>
      <c r="D147" s="36">
        <v>0</v>
      </c>
      <c r="E147" s="36">
        <f t="shared" si="71"/>
        <v>1</v>
      </c>
      <c r="F147" s="29">
        <f t="shared" si="72"/>
        <v>0</v>
      </c>
      <c r="G147" s="29">
        <v>0</v>
      </c>
      <c r="H147" s="30">
        <f t="shared" si="73"/>
        <v>-1</v>
      </c>
    </row>
    <row r="148" spans="2:8" ht="20.100000000000001" customHeight="1">
      <c r="B148" s="34" t="s">
        <v>135</v>
      </c>
      <c r="C148" s="29">
        <v>560572762</v>
      </c>
      <c r="D148" s="36">
        <v>0</v>
      </c>
      <c r="E148" s="36">
        <f t="shared" si="71"/>
        <v>560572762</v>
      </c>
      <c r="F148" s="29">
        <f t="shared" si="72"/>
        <v>0</v>
      </c>
      <c r="G148" s="29">
        <v>0</v>
      </c>
      <c r="H148" s="30">
        <f t="shared" si="73"/>
        <v>-560572762</v>
      </c>
    </row>
    <row r="149" spans="2:8" ht="20.100000000000001" customHeight="1">
      <c r="B149" s="34" t="s">
        <v>136</v>
      </c>
      <c r="C149" s="29">
        <v>9200001</v>
      </c>
      <c r="D149" s="36">
        <v>0</v>
      </c>
      <c r="E149" s="36">
        <f t="shared" si="71"/>
        <v>9200001</v>
      </c>
      <c r="F149" s="29">
        <f t="shared" si="72"/>
        <v>0</v>
      </c>
      <c r="G149" s="29">
        <v>0</v>
      </c>
      <c r="H149" s="30">
        <f t="shared" si="73"/>
        <v>-9200001</v>
      </c>
    </row>
    <row r="150" spans="2:8" ht="20.100000000000001" customHeight="1">
      <c r="B150" s="34" t="s">
        <v>137</v>
      </c>
      <c r="C150" s="29">
        <v>26046446</v>
      </c>
      <c r="D150" s="36">
        <v>0</v>
      </c>
      <c r="E150" s="36">
        <f t="shared" si="71"/>
        <v>26046446</v>
      </c>
      <c r="F150" s="29">
        <f t="shared" si="72"/>
        <v>0</v>
      </c>
      <c r="G150" s="29">
        <v>0</v>
      </c>
      <c r="H150" s="30">
        <f t="shared" si="73"/>
        <v>-26046446</v>
      </c>
    </row>
    <row r="151" spans="2:8" ht="20.100000000000001" customHeight="1">
      <c r="B151" s="31" t="s">
        <v>138</v>
      </c>
      <c r="C151" s="32">
        <f t="shared" ref="C151:H151" si="74">SUM(C152:C168)</f>
        <v>2321385990</v>
      </c>
      <c r="D151" s="32">
        <f t="shared" si="74"/>
        <v>0</v>
      </c>
      <c r="E151" s="32">
        <f t="shared" si="74"/>
        <v>2321385990</v>
      </c>
      <c r="F151" s="32">
        <f t="shared" si="74"/>
        <v>692371324</v>
      </c>
      <c r="G151" s="32">
        <f t="shared" si="74"/>
        <v>692371324</v>
      </c>
      <c r="H151" s="33">
        <f t="shared" si="74"/>
        <v>-1629014666</v>
      </c>
    </row>
    <row r="152" spans="2:8" ht="20.100000000000001" customHeight="1">
      <c r="B152" s="34" t="s">
        <v>139</v>
      </c>
      <c r="C152" s="29">
        <v>233802</v>
      </c>
      <c r="D152" s="36">
        <v>0</v>
      </c>
      <c r="E152" s="36">
        <f t="shared" si="71"/>
        <v>233802</v>
      </c>
      <c r="F152" s="29">
        <f t="shared" ref="F152:F168" si="75">G152</f>
        <v>45019</v>
      </c>
      <c r="G152" s="29">
        <v>45019</v>
      </c>
      <c r="H152" s="30">
        <f t="shared" ref="H152:H154" si="76">G152-C152</f>
        <v>-188783</v>
      </c>
    </row>
    <row r="153" spans="2:8" ht="20.100000000000001" customHeight="1">
      <c r="B153" s="34" t="s">
        <v>140</v>
      </c>
      <c r="C153" s="29">
        <v>79628130</v>
      </c>
      <c r="D153" s="36">
        <v>0</v>
      </c>
      <c r="E153" s="36">
        <f>C153-D153</f>
        <v>79628130</v>
      </c>
      <c r="F153" s="29">
        <f t="shared" si="75"/>
        <v>19907034</v>
      </c>
      <c r="G153" s="29">
        <v>19907034</v>
      </c>
      <c r="H153" s="30">
        <f>G153-C153</f>
        <v>-59721096</v>
      </c>
    </row>
    <row r="154" spans="2:8" ht="20.100000000000001" customHeight="1">
      <c r="B154" s="34" t="s">
        <v>141</v>
      </c>
      <c r="C154" s="29">
        <v>428789761</v>
      </c>
      <c r="D154" s="36">
        <v>0</v>
      </c>
      <c r="E154" s="36">
        <f t="shared" si="71"/>
        <v>428789761</v>
      </c>
      <c r="F154" s="29">
        <f t="shared" si="75"/>
        <v>84296244</v>
      </c>
      <c r="G154" s="29">
        <v>84296244</v>
      </c>
      <c r="H154" s="30">
        <f t="shared" si="76"/>
        <v>-344493517</v>
      </c>
    </row>
    <row r="155" spans="2:8" ht="20.100000000000001" customHeight="1">
      <c r="B155" s="34" t="s">
        <v>142</v>
      </c>
      <c r="C155" s="29">
        <v>19794468</v>
      </c>
      <c r="D155" s="36">
        <v>0</v>
      </c>
      <c r="E155" s="36">
        <f>C155-D155</f>
        <v>19794468</v>
      </c>
      <c r="F155" s="29">
        <f t="shared" si="75"/>
        <v>3315085</v>
      </c>
      <c r="G155" s="29">
        <v>3315085</v>
      </c>
      <c r="H155" s="30">
        <f>G155-C155</f>
        <v>-16479383</v>
      </c>
    </row>
    <row r="156" spans="2:8" ht="20.100000000000001" customHeight="1">
      <c r="B156" s="34" t="s">
        <v>143</v>
      </c>
      <c r="C156" s="29">
        <v>250313465</v>
      </c>
      <c r="D156" s="55">
        <v>0</v>
      </c>
      <c r="E156" s="36">
        <f>C156-D156</f>
        <v>250313465</v>
      </c>
      <c r="F156" s="29">
        <f t="shared" si="75"/>
        <v>37254395</v>
      </c>
      <c r="G156" s="29">
        <v>37254395</v>
      </c>
      <c r="H156" s="30">
        <f>G156-C156</f>
        <v>-213059070</v>
      </c>
    </row>
    <row r="157" spans="2:8" ht="20.100000000000001" customHeight="1">
      <c r="B157" s="34" t="s">
        <v>144</v>
      </c>
      <c r="C157" s="29">
        <v>110338997</v>
      </c>
      <c r="D157" s="36">
        <v>0</v>
      </c>
      <c r="E157" s="36">
        <f t="shared" si="71"/>
        <v>110338997</v>
      </c>
      <c r="F157" s="29">
        <f t="shared" si="75"/>
        <v>14281781</v>
      </c>
      <c r="G157" s="29">
        <v>14281781</v>
      </c>
      <c r="H157" s="30">
        <f t="shared" ref="H157:H168" si="77">G157-C157</f>
        <v>-96057216</v>
      </c>
    </row>
    <row r="158" spans="2:8" ht="20.100000000000001" customHeight="1">
      <c r="B158" s="34" t="s">
        <v>145</v>
      </c>
      <c r="C158" s="29">
        <v>518806798</v>
      </c>
      <c r="D158" s="36">
        <v>0</v>
      </c>
      <c r="E158" s="36">
        <f t="shared" si="71"/>
        <v>518806798</v>
      </c>
      <c r="F158" s="29">
        <f t="shared" si="75"/>
        <v>223648189</v>
      </c>
      <c r="G158" s="29">
        <v>223648189</v>
      </c>
      <c r="H158" s="30">
        <f t="shared" si="77"/>
        <v>-295158609</v>
      </c>
    </row>
    <row r="159" spans="2:8" ht="20.100000000000001" customHeight="1">
      <c r="B159" s="34" t="s">
        <v>146</v>
      </c>
      <c r="C159" s="29">
        <v>2514962</v>
      </c>
      <c r="D159" s="36">
        <v>0</v>
      </c>
      <c r="E159" s="36">
        <f t="shared" si="71"/>
        <v>2514962</v>
      </c>
      <c r="F159" s="29">
        <f t="shared" si="75"/>
        <v>76438</v>
      </c>
      <c r="G159" s="29">
        <v>76438</v>
      </c>
      <c r="H159" s="30">
        <f t="shared" si="77"/>
        <v>-2438524</v>
      </c>
    </row>
    <row r="160" spans="2:8" ht="20.100000000000001" customHeight="1">
      <c r="B160" s="34" t="s">
        <v>147</v>
      </c>
      <c r="C160" s="29">
        <v>9204823</v>
      </c>
      <c r="D160" s="36">
        <v>0</v>
      </c>
      <c r="E160" s="36">
        <f t="shared" si="71"/>
        <v>9204823</v>
      </c>
      <c r="F160" s="29">
        <f t="shared" si="75"/>
        <v>715898</v>
      </c>
      <c r="G160" s="29">
        <v>715898</v>
      </c>
      <c r="H160" s="30">
        <f t="shared" si="77"/>
        <v>-8488925</v>
      </c>
    </row>
    <row r="161" spans="2:8" ht="20.100000000000001" customHeight="1">
      <c r="B161" s="34" t="s">
        <v>148</v>
      </c>
      <c r="C161" s="29">
        <v>5707956</v>
      </c>
      <c r="D161" s="36">
        <v>0</v>
      </c>
      <c r="E161" s="36">
        <f t="shared" si="71"/>
        <v>5707956</v>
      </c>
      <c r="F161" s="29">
        <f t="shared" si="75"/>
        <v>791401</v>
      </c>
      <c r="G161" s="29">
        <v>791401</v>
      </c>
      <c r="H161" s="30">
        <f t="shared" si="77"/>
        <v>-4916555</v>
      </c>
    </row>
    <row r="162" spans="2:8" ht="20.100000000000001" customHeight="1">
      <c r="B162" s="34" t="s">
        <v>149</v>
      </c>
      <c r="C162" s="29">
        <v>69473964</v>
      </c>
      <c r="D162" s="36">
        <v>0</v>
      </c>
      <c r="E162" s="36">
        <f t="shared" si="71"/>
        <v>69473964</v>
      </c>
      <c r="F162" s="29">
        <f t="shared" si="75"/>
        <v>11767458</v>
      </c>
      <c r="G162" s="29">
        <v>11767458</v>
      </c>
      <c r="H162" s="30">
        <f t="shared" si="77"/>
        <v>-57706506</v>
      </c>
    </row>
    <row r="163" spans="2:8" ht="20.100000000000001" customHeight="1">
      <c r="B163" s="34" t="s">
        <v>150</v>
      </c>
      <c r="C163" s="29">
        <v>467412033</v>
      </c>
      <c r="D163" s="36">
        <v>0</v>
      </c>
      <c r="E163" s="36">
        <f t="shared" si="71"/>
        <v>467412033</v>
      </c>
      <c r="F163" s="29">
        <f t="shared" si="75"/>
        <v>221813066</v>
      </c>
      <c r="G163" s="29">
        <v>221813066</v>
      </c>
      <c r="H163" s="30">
        <f t="shared" si="77"/>
        <v>-245598967</v>
      </c>
    </row>
    <row r="164" spans="2:8" ht="20.100000000000001" customHeight="1">
      <c r="B164" s="34" t="s">
        <v>151</v>
      </c>
      <c r="C164" s="29">
        <v>92028012</v>
      </c>
      <c r="D164" s="36">
        <v>0</v>
      </c>
      <c r="E164" s="36">
        <f t="shared" si="71"/>
        <v>92028012</v>
      </c>
      <c r="F164" s="29">
        <f t="shared" si="75"/>
        <v>10998632</v>
      </c>
      <c r="G164" s="29">
        <v>10998632</v>
      </c>
      <c r="H164" s="30">
        <f t="shared" si="77"/>
        <v>-81029380</v>
      </c>
    </row>
    <row r="165" spans="2:8" ht="20.100000000000001" customHeight="1">
      <c r="B165" s="34" t="s">
        <v>152</v>
      </c>
      <c r="C165" s="29">
        <v>209707</v>
      </c>
      <c r="D165" s="36">
        <v>0</v>
      </c>
      <c r="E165" s="36">
        <f t="shared" si="71"/>
        <v>209707</v>
      </c>
      <c r="F165" s="29">
        <f t="shared" si="75"/>
        <v>0</v>
      </c>
      <c r="G165" s="29">
        <v>0</v>
      </c>
      <c r="H165" s="30">
        <f t="shared" si="77"/>
        <v>-209707</v>
      </c>
    </row>
    <row r="166" spans="2:8" ht="20.100000000000001" customHeight="1">
      <c r="B166" s="34" t="s">
        <v>153</v>
      </c>
      <c r="C166" s="29">
        <v>257429368</v>
      </c>
      <c r="D166" s="36">
        <v>0</v>
      </c>
      <c r="E166" s="36">
        <f t="shared" si="71"/>
        <v>257429368</v>
      </c>
      <c r="F166" s="29">
        <f t="shared" si="75"/>
        <v>62938343</v>
      </c>
      <c r="G166" s="29">
        <v>62938343</v>
      </c>
      <c r="H166" s="30">
        <f t="shared" si="77"/>
        <v>-194491025</v>
      </c>
    </row>
    <row r="167" spans="2:8" ht="20.100000000000001" customHeight="1">
      <c r="B167" s="34" t="s">
        <v>154</v>
      </c>
      <c r="C167" s="29">
        <v>999744</v>
      </c>
      <c r="D167" s="36">
        <v>0</v>
      </c>
      <c r="E167" s="36">
        <f t="shared" si="71"/>
        <v>999744</v>
      </c>
      <c r="F167" s="29">
        <f t="shared" si="75"/>
        <v>5112</v>
      </c>
      <c r="G167" s="29">
        <v>5112</v>
      </c>
      <c r="H167" s="30">
        <f t="shared" si="77"/>
        <v>-994632</v>
      </c>
    </row>
    <row r="168" spans="2:8" ht="20.100000000000001" customHeight="1">
      <c r="B168" s="34" t="s">
        <v>155</v>
      </c>
      <c r="C168" s="29">
        <v>8500000</v>
      </c>
      <c r="D168" s="36">
        <v>0</v>
      </c>
      <c r="E168" s="36">
        <f t="shared" si="71"/>
        <v>8500000</v>
      </c>
      <c r="F168" s="29">
        <f t="shared" si="75"/>
        <v>517229</v>
      </c>
      <c r="G168" s="29">
        <v>517229</v>
      </c>
      <c r="H168" s="30">
        <f t="shared" si="77"/>
        <v>-7982771</v>
      </c>
    </row>
    <row r="169" spans="2:8" ht="20.100000000000001" customHeight="1">
      <c r="B169" s="31" t="s">
        <v>156</v>
      </c>
      <c r="C169" s="32">
        <v>0</v>
      </c>
      <c r="D169" s="32">
        <v>0</v>
      </c>
      <c r="E169" s="32">
        <v>0</v>
      </c>
      <c r="F169" s="32">
        <v>0</v>
      </c>
      <c r="G169" s="32">
        <v>0</v>
      </c>
      <c r="H169" s="33">
        <v>0</v>
      </c>
    </row>
    <row r="170" spans="2:8" ht="20.100000000000001" customHeight="1">
      <c r="B170" s="37"/>
      <c r="C170" s="38"/>
      <c r="D170" s="38"/>
      <c r="E170" s="38"/>
      <c r="F170" s="38"/>
      <c r="G170" s="38"/>
      <c r="H170" s="39"/>
    </row>
    <row r="171" spans="2:8" ht="31.5" customHeight="1">
      <c r="B171" s="58" t="s">
        <v>157</v>
      </c>
      <c r="C171" s="22">
        <f>SUM(C172:C178)</f>
        <v>0</v>
      </c>
      <c r="D171" s="22">
        <f t="shared" ref="D171:H171" si="78">SUM(D172:D178)</f>
        <v>0</v>
      </c>
      <c r="E171" s="22">
        <f t="shared" si="78"/>
        <v>0</v>
      </c>
      <c r="F171" s="22">
        <f t="shared" si="78"/>
        <v>0</v>
      </c>
      <c r="G171" s="22">
        <f t="shared" si="78"/>
        <v>0</v>
      </c>
      <c r="H171" s="23">
        <f t="shared" si="78"/>
        <v>0</v>
      </c>
    </row>
    <row r="172" spans="2:8" ht="20.100000000000001" customHeight="1">
      <c r="B172" s="31" t="s">
        <v>158</v>
      </c>
      <c r="C172" s="32">
        <v>0</v>
      </c>
      <c r="D172" s="32">
        <v>0</v>
      </c>
      <c r="E172" s="32">
        <v>0</v>
      </c>
      <c r="F172" s="32">
        <v>0</v>
      </c>
      <c r="G172" s="32">
        <v>0</v>
      </c>
      <c r="H172" s="33">
        <v>0</v>
      </c>
    </row>
    <row r="173" spans="2:8" ht="20.100000000000001" customHeight="1">
      <c r="B173" s="31" t="s">
        <v>159</v>
      </c>
      <c r="C173" s="32">
        <v>0</v>
      </c>
      <c r="D173" s="32">
        <v>0</v>
      </c>
      <c r="E173" s="32">
        <v>0</v>
      </c>
      <c r="F173" s="32">
        <v>0</v>
      </c>
      <c r="G173" s="32">
        <v>0</v>
      </c>
      <c r="H173" s="33">
        <v>0</v>
      </c>
    </row>
    <row r="174" spans="2:8" ht="20.100000000000001" customHeight="1">
      <c r="B174" s="31" t="s">
        <v>160</v>
      </c>
      <c r="C174" s="32">
        <v>0</v>
      </c>
      <c r="D174" s="32">
        <v>0</v>
      </c>
      <c r="E174" s="32">
        <v>0</v>
      </c>
      <c r="F174" s="32">
        <v>0</v>
      </c>
      <c r="G174" s="32">
        <v>0</v>
      </c>
      <c r="H174" s="33">
        <v>0</v>
      </c>
    </row>
    <row r="175" spans="2:8" ht="20.100000000000001" customHeight="1">
      <c r="B175" s="31" t="s">
        <v>161</v>
      </c>
      <c r="C175" s="32">
        <v>0</v>
      </c>
      <c r="D175" s="32">
        <v>0</v>
      </c>
      <c r="E175" s="32">
        <v>0</v>
      </c>
      <c r="F175" s="32">
        <v>0</v>
      </c>
      <c r="G175" s="32">
        <v>0</v>
      </c>
      <c r="H175" s="33">
        <v>0</v>
      </c>
    </row>
    <row r="176" spans="2:8" ht="20.100000000000001" customHeight="1">
      <c r="B176" s="31" t="s">
        <v>162</v>
      </c>
      <c r="C176" s="32">
        <v>0</v>
      </c>
      <c r="D176" s="32">
        <v>0</v>
      </c>
      <c r="E176" s="32">
        <v>0</v>
      </c>
      <c r="F176" s="32">
        <v>0</v>
      </c>
      <c r="G176" s="32">
        <v>0</v>
      </c>
      <c r="H176" s="33">
        <v>0</v>
      </c>
    </row>
    <row r="177" spans="2:8" ht="25.5">
      <c r="B177" s="31" t="s">
        <v>163</v>
      </c>
      <c r="C177" s="32">
        <v>0</v>
      </c>
      <c r="D177" s="32">
        <v>0</v>
      </c>
      <c r="E177" s="32">
        <v>0</v>
      </c>
      <c r="F177" s="32">
        <v>0</v>
      </c>
      <c r="G177" s="32">
        <v>0</v>
      </c>
      <c r="H177" s="33">
        <v>0</v>
      </c>
    </row>
    <row r="178" spans="2:8" ht="25.5">
      <c r="B178" s="31" t="s">
        <v>164</v>
      </c>
      <c r="C178" s="32">
        <v>0</v>
      </c>
      <c r="D178" s="32">
        <v>0</v>
      </c>
      <c r="E178" s="32">
        <v>0</v>
      </c>
      <c r="F178" s="32">
        <v>0</v>
      </c>
      <c r="G178" s="32">
        <v>0</v>
      </c>
      <c r="H178" s="33">
        <v>0</v>
      </c>
    </row>
    <row r="179" spans="2:8" ht="20.100000000000001" customHeight="1">
      <c r="B179" s="37"/>
      <c r="C179" s="38"/>
      <c r="D179" s="38"/>
      <c r="E179" s="38"/>
      <c r="F179" s="38"/>
      <c r="G179" s="38"/>
      <c r="H179" s="39"/>
    </row>
    <row r="180" spans="2:8" ht="20.100000000000001" customHeight="1">
      <c r="B180" s="58" t="s">
        <v>165</v>
      </c>
      <c r="C180" s="22">
        <f>SUM(C181:C183)</f>
        <v>0</v>
      </c>
      <c r="D180" s="22">
        <f t="shared" ref="D180:H180" si="79">SUM(D181:D183)</f>
        <v>0</v>
      </c>
      <c r="E180" s="22">
        <f t="shared" si="79"/>
        <v>0</v>
      </c>
      <c r="F180" s="22">
        <f t="shared" si="79"/>
        <v>0</v>
      </c>
      <c r="G180" s="22">
        <f t="shared" si="79"/>
        <v>0</v>
      </c>
      <c r="H180" s="23">
        <f t="shared" si="79"/>
        <v>0</v>
      </c>
    </row>
    <row r="181" spans="2:8" ht="20.100000000000001" customHeight="1">
      <c r="B181" s="31" t="s">
        <v>166</v>
      </c>
      <c r="C181" s="32">
        <v>0</v>
      </c>
      <c r="D181" s="32">
        <v>0</v>
      </c>
      <c r="E181" s="32">
        <v>0</v>
      </c>
      <c r="F181" s="32">
        <v>0</v>
      </c>
      <c r="G181" s="32">
        <v>0</v>
      </c>
      <c r="H181" s="33">
        <v>0</v>
      </c>
    </row>
    <row r="182" spans="2:8" ht="20.100000000000001" customHeight="1">
      <c r="B182" s="31" t="s">
        <v>167</v>
      </c>
      <c r="C182" s="32">
        <v>0</v>
      </c>
      <c r="D182" s="32">
        <v>0</v>
      </c>
      <c r="E182" s="32">
        <v>0</v>
      </c>
      <c r="F182" s="32">
        <v>0</v>
      </c>
      <c r="G182" s="32">
        <v>0</v>
      </c>
      <c r="H182" s="33">
        <v>0</v>
      </c>
    </row>
    <row r="183" spans="2:8" ht="20.100000000000001" customHeight="1">
      <c r="B183" s="31" t="s">
        <v>168</v>
      </c>
      <c r="C183" s="51">
        <f>C184</f>
        <v>0</v>
      </c>
      <c r="D183" s="32">
        <f t="shared" ref="D183:H183" si="80">D184</f>
        <v>0</v>
      </c>
      <c r="E183" s="32">
        <f t="shared" si="80"/>
        <v>0</v>
      </c>
      <c r="F183" s="51">
        <f t="shared" si="80"/>
        <v>0</v>
      </c>
      <c r="G183" s="51">
        <f t="shared" si="80"/>
        <v>0</v>
      </c>
      <c r="H183" s="52">
        <f t="shared" si="80"/>
        <v>0</v>
      </c>
    </row>
    <row r="184" spans="2:8" ht="20.100000000000001" customHeight="1">
      <c r="B184" s="59" t="s">
        <v>169</v>
      </c>
      <c r="C184" s="29">
        <v>0</v>
      </c>
      <c r="D184" s="60">
        <v>0</v>
      </c>
      <c r="E184" s="60">
        <f>C184+D184</f>
        <v>0</v>
      </c>
      <c r="F184" s="29">
        <f t="shared" ref="F184" si="81">G184</f>
        <v>0</v>
      </c>
      <c r="G184" s="29">
        <v>0</v>
      </c>
      <c r="H184" s="30">
        <f>G184-C184</f>
        <v>0</v>
      </c>
    </row>
    <row r="185" spans="2:8" ht="20.100000000000001" customHeight="1">
      <c r="B185" s="61"/>
      <c r="C185" s="62"/>
      <c r="D185" s="62"/>
      <c r="E185" s="62"/>
      <c r="F185" s="62"/>
      <c r="G185" s="62"/>
      <c r="H185" s="63"/>
    </row>
    <row r="186" spans="2:8" ht="24.95" customHeight="1">
      <c r="B186" s="64" t="s">
        <v>170</v>
      </c>
      <c r="C186" s="65">
        <f t="shared" ref="C186:H186" si="82">SUM(C7,C34,C41,C46,C73,C80,C92,C103,C171,C180)</f>
        <v>53981792386</v>
      </c>
      <c r="D186" s="65">
        <f t="shared" si="82"/>
        <v>0</v>
      </c>
      <c r="E186" s="65">
        <f t="shared" si="82"/>
        <v>53981792386</v>
      </c>
      <c r="F186" s="65">
        <f t="shared" si="82"/>
        <v>14710216158.48</v>
      </c>
      <c r="G186" s="65">
        <f t="shared" si="82"/>
        <v>14710216158.48</v>
      </c>
      <c r="H186" s="66">
        <f t="shared" si="82"/>
        <v>-39271576227.520004</v>
      </c>
    </row>
    <row r="187" spans="2:8" ht="24.95" customHeight="1">
      <c r="B187" s="67"/>
      <c r="C187" s="68"/>
      <c r="D187" s="68"/>
      <c r="E187" s="68"/>
      <c r="F187" s="69" t="s">
        <v>171</v>
      </c>
      <c r="G187" s="70"/>
      <c r="H187" s="71"/>
    </row>
    <row r="188" spans="2:8" ht="20.100000000000001" customHeight="1">
      <c r="B188" s="72" t="s">
        <v>4</v>
      </c>
      <c r="C188" s="15" t="s">
        <v>5</v>
      </c>
      <c r="D188" s="15"/>
      <c r="E188" s="15"/>
      <c r="F188" s="15"/>
      <c r="G188" s="15"/>
      <c r="H188" s="73" t="s">
        <v>6</v>
      </c>
    </row>
    <row r="189" spans="2:8" ht="30" customHeight="1">
      <c r="B189" s="72"/>
      <c r="C189" s="74" t="s">
        <v>7</v>
      </c>
      <c r="D189" s="75" t="s">
        <v>172</v>
      </c>
      <c r="E189" s="74" t="s">
        <v>9</v>
      </c>
      <c r="F189" s="74" t="s">
        <v>10</v>
      </c>
      <c r="G189" s="74" t="s">
        <v>11</v>
      </c>
      <c r="H189" s="76"/>
    </row>
    <row r="190" spans="2:8" ht="20.100000000000001" customHeight="1">
      <c r="B190" s="77"/>
      <c r="C190" s="78"/>
      <c r="D190" s="78"/>
      <c r="E190" s="78"/>
      <c r="F190" s="78"/>
      <c r="G190" s="78"/>
      <c r="H190" s="79"/>
    </row>
    <row r="191" spans="2:8" ht="20.100000000000001" customHeight="1">
      <c r="B191" s="80" t="s">
        <v>173</v>
      </c>
      <c r="C191" s="81">
        <f t="shared" ref="C191:G191" si="83">SUM(C192:C196,C197,C198:C199)</f>
        <v>53981792386</v>
      </c>
      <c r="D191" s="81">
        <f t="shared" si="83"/>
        <v>0</v>
      </c>
      <c r="E191" s="81">
        <f t="shared" si="83"/>
        <v>53981792386</v>
      </c>
      <c r="F191" s="81">
        <f t="shared" si="83"/>
        <v>14710216158.48</v>
      </c>
      <c r="G191" s="81">
        <f t="shared" si="83"/>
        <v>14710216158.48</v>
      </c>
      <c r="H191" s="82">
        <f>SUM(H192:H199)</f>
        <v>-39271576227.520004</v>
      </c>
    </row>
    <row r="192" spans="2:8" ht="19.5" customHeight="1">
      <c r="B192" s="83" t="s">
        <v>12</v>
      </c>
      <c r="C192" s="84">
        <f>C7</f>
        <v>9999112118</v>
      </c>
      <c r="D192" s="84">
        <f>D7</f>
        <v>0</v>
      </c>
      <c r="E192" s="84">
        <f>E7</f>
        <v>9999112118</v>
      </c>
      <c r="F192" s="84">
        <f>F7</f>
        <v>3073626708.3699999</v>
      </c>
      <c r="G192" s="84">
        <f>G7</f>
        <v>3073626708.3699999</v>
      </c>
      <c r="H192" s="85">
        <f>G192-C192</f>
        <v>-6925485409.6300001</v>
      </c>
    </row>
    <row r="193" spans="2:8" ht="20.100000000000001" customHeight="1">
      <c r="B193" s="83" t="s">
        <v>174</v>
      </c>
      <c r="C193" s="84">
        <f>C34</f>
        <v>0</v>
      </c>
      <c r="D193" s="84">
        <f>D34</f>
        <v>0</v>
      </c>
      <c r="E193" s="84">
        <f>E34</f>
        <v>0</v>
      </c>
      <c r="F193" s="84">
        <f>F34</f>
        <v>0</v>
      </c>
      <c r="G193" s="84">
        <f>G34</f>
        <v>0</v>
      </c>
      <c r="H193" s="85">
        <f t="shared" ref="H193:H199" si="84">G193-C193</f>
        <v>0</v>
      </c>
    </row>
    <row r="194" spans="2:8" ht="20.100000000000001" customHeight="1">
      <c r="B194" s="83" t="s">
        <v>175</v>
      </c>
      <c r="C194" s="84">
        <f>C41</f>
        <v>1</v>
      </c>
      <c r="D194" s="84">
        <f>D41</f>
        <v>0</v>
      </c>
      <c r="E194" s="84">
        <f>E41</f>
        <v>1</v>
      </c>
      <c r="F194" s="84">
        <f>F41</f>
        <v>0</v>
      </c>
      <c r="G194" s="84">
        <f>G41</f>
        <v>0</v>
      </c>
      <c r="H194" s="85">
        <f t="shared" si="84"/>
        <v>-1</v>
      </c>
    </row>
    <row r="195" spans="2:8" ht="20.100000000000001" customHeight="1">
      <c r="B195" s="83" t="s">
        <v>48</v>
      </c>
      <c r="C195" s="84">
        <f>C46</f>
        <v>4542011170</v>
      </c>
      <c r="D195" s="84">
        <f>D46</f>
        <v>0</v>
      </c>
      <c r="E195" s="84">
        <f>E46</f>
        <v>4542011170</v>
      </c>
      <c r="F195" s="84">
        <f>F46</f>
        <v>1537174652.5899999</v>
      </c>
      <c r="G195" s="84">
        <f>G46</f>
        <v>1537174652.5899999</v>
      </c>
      <c r="H195" s="85">
        <f t="shared" si="84"/>
        <v>-3004836517.4099998</v>
      </c>
    </row>
    <row r="196" spans="2:8" ht="20.100000000000001" customHeight="1">
      <c r="B196" s="83" t="s">
        <v>69</v>
      </c>
      <c r="C196" s="84">
        <f>C73</f>
        <v>440555760</v>
      </c>
      <c r="D196" s="84">
        <f>D73</f>
        <v>0</v>
      </c>
      <c r="E196" s="84">
        <f>E73</f>
        <v>440555760</v>
      </c>
      <c r="F196" s="84">
        <f>F73</f>
        <v>64816002.030000001</v>
      </c>
      <c r="G196" s="84">
        <f>G73</f>
        <v>64816002.030000001</v>
      </c>
      <c r="H196" s="85">
        <f t="shared" si="84"/>
        <v>-375739757.97000003</v>
      </c>
    </row>
    <row r="197" spans="2:8" ht="20.100000000000001" customHeight="1">
      <c r="B197" s="83" t="s">
        <v>74</v>
      </c>
      <c r="C197" s="84">
        <f>C80</f>
        <v>372412173</v>
      </c>
      <c r="D197" s="84">
        <f>D80</f>
        <v>0</v>
      </c>
      <c r="E197" s="84">
        <f>E80</f>
        <v>372412173</v>
      </c>
      <c r="F197" s="84">
        <f>F80</f>
        <v>46882172.640000001</v>
      </c>
      <c r="G197" s="84">
        <f>G80</f>
        <v>46882172.640000001</v>
      </c>
      <c r="H197" s="85">
        <f t="shared" si="84"/>
        <v>-325530000.36000001</v>
      </c>
    </row>
    <row r="198" spans="2:8" ht="35.1" customHeight="1">
      <c r="B198" s="86" t="s">
        <v>90</v>
      </c>
      <c r="C198" s="84">
        <f>C103</f>
        <v>38627701164</v>
      </c>
      <c r="D198" s="84">
        <f>D103</f>
        <v>0</v>
      </c>
      <c r="E198" s="84">
        <f>E103</f>
        <v>38627701164</v>
      </c>
      <c r="F198" s="84">
        <f>F103</f>
        <v>9987716622.8500004</v>
      </c>
      <c r="G198" s="84">
        <f>G103</f>
        <v>9987716622.8500004</v>
      </c>
      <c r="H198" s="85">
        <f t="shared" si="84"/>
        <v>-28639984541.150002</v>
      </c>
    </row>
    <row r="199" spans="2:8" ht="35.1" customHeight="1">
      <c r="B199" s="86" t="s">
        <v>157</v>
      </c>
      <c r="C199" s="84">
        <f>C171</f>
        <v>0</v>
      </c>
      <c r="D199" s="84">
        <f t="shared" ref="D199:G199" si="85">D171</f>
        <v>0</v>
      </c>
      <c r="E199" s="84">
        <f t="shared" si="85"/>
        <v>0</v>
      </c>
      <c r="F199" s="84">
        <f t="shared" si="85"/>
        <v>0</v>
      </c>
      <c r="G199" s="84">
        <f t="shared" si="85"/>
        <v>0</v>
      </c>
      <c r="H199" s="85">
        <f t="shared" si="84"/>
        <v>0</v>
      </c>
    </row>
    <row r="200" spans="2:8" ht="50.1" customHeight="1">
      <c r="B200" s="87" t="s">
        <v>176</v>
      </c>
      <c r="C200" s="81">
        <f>SUM(C201:C204)</f>
        <v>0</v>
      </c>
      <c r="D200" s="81">
        <f>SUM(D201:D204)</f>
        <v>0</v>
      </c>
      <c r="E200" s="81">
        <f t="shared" ref="E200" si="86">SUM(E201:E204)</f>
        <v>0</v>
      </c>
      <c r="F200" s="81">
        <f>SUM(F201:F204)</f>
        <v>0</v>
      </c>
      <c r="G200" s="81">
        <f>SUM(G201:G204)</f>
        <v>0</v>
      </c>
      <c r="H200" s="82">
        <f>SUM(H201:H204)</f>
        <v>0</v>
      </c>
    </row>
    <row r="201" spans="2:8" ht="20.100000000000001" customHeight="1">
      <c r="B201" s="83" t="s">
        <v>174</v>
      </c>
      <c r="C201" s="84">
        <v>0</v>
      </c>
      <c r="D201" s="84">
        <v>0</v>
      </c>
      <c r="E201" s="84">
        <v>0</v>
      </c>
      <c r="F201" s="84">
        <v>0</v>
      </c>
      <c r="G201" s="84">
        <v>0</v>
      </c>
      <c r="H201" s="85">
        <f>G201-C201</f>
        <v>0</v>
      </c>
    </row>
    <row r="202" spans="2:8" ht="20.100000000000001" customHeight="1">
      <c r="B202" s="83" t="s">
        <v>69</v>
      </c>
      <c r="C202" s="84">
        <v>0</v>
      </c>
      <c r="D202" s="84">
        <v>0</v>
      </c>
      <c r="E202" s="84">
        <v>0</v>
      </c>
      <c r="F202" s="84">
        <v>0</v>
      </c>
      <c r="G202" s="84">
        <v>0</v>
      </c>
      <c r="H202" s="85">
        <f>G202-C202</f>
        <v>0</v>
      </c>
    </row>
    <row r="203" spans="2:8" ht="20.100000000000001" customHeight="1">
      <c r="B203" s="86" t="s">
        <v>80</v>
      </c>
      <c r="C203" s="84">
        <f>C92</f>
        <v>0</v>
      </c>
      <c r="D203" s="84">
        <f>D92</f>
        <v>0</v>
      </c>
      <c r="E203" s="84">
        <f>E92</f>
        <v>0</v>
      </c>
      <c r="F203" s="84">
        <f>F92</f>
        <v>0</v>
      </c>
      <c r="G203" s="84">
        <f>G92</f>
        <v>0</v>
      </c>
      <c r="H203" s="85">
        <f>G203-C203</f>
        <v>0</v>
      </c>
    </row>
    <row r="204" spans="2:8" ht="28.5" customHeight="1">
      <c r="B204" s="86" t="s">
        <v>157</v>
      </c>
      <c r="C204" s="84">
        <v>0</v>
      </c>
      <c r="D204" s="84">
        <v>0</v>
      </c>
      <c r="E204" s="84">
        <v>0</v>
      </c>
      <c r="F204" s="84">
        <f>F94</f>
        <v>0</v>
      </c>
      <c r="G204" s="84">
        <f>G94</f>
        <v>0</v>
      </c>
      <c r="H204" s="85">
        <f>G204-C204</f>
        <v>0</v>
      </c>
    </row>
    <row r="205" spans="2:8" ht="20.100000000000001" customHeight="1">
      <c r="B205" s="88" t="s">
        <v>165</v>
      </c>
      <c r="C205" s="89">
        <f>C206</f>
        <v>0</v>
      </c>
      <c r="D205" s="89">
        <f t="shared" ref="D205:G205" si="87">D206</f>
        <v>0</v>
      </c>
      <c r="E205" s="89">
        <f t="shared" si="87"/>
        <v>0</v>
      </c>
      <c r="F205" s="89">
        <f t="shared" si="87"/>
        <v>0</v>
      </c>
      <c r="G205" s="89">
        <f t="shared" si="87"/>
        <v>0</v>
      </c>
      <c r="H205" s="90">
        <f>H206</f>
        <v>0</v>
      </c>
    </row>
    <row r="206" spans="2:8" ht="20.100000000000001" customHeight="1">
      <c r="B206" s="91" t="s">
        <v>165</v>
      </c>
      <c r="C206" s="92">
        <f>C180</f>
        <v>0</v>
      </c>
      <c r="D206" s="92">
        <f t="shared" ref="D206:G206" si="88">D180</f>
        <v>0</v>
      </c>
      <c r="E206" s="92">
        <f t="shared" si="88"/>
        <v>0</v>
      </c>
      <c r="F206" s="92">
        <f t="shared" si="88"/>
        <v>0</v>
      </c>
      <c r="G206" s="92">
        <f t="shared" si="88"/>
        <v>0</v>
      </c>
      <c r="H206" s="93">
        <f>G206-C206</f>
        <v>0</v>
      </c>
    </row>
    <row r="207" spans="2:8" ht="20.100000000000001" customHeight="1" thickBot="1">
      <c r="B207" s="94"/>
      <c r="C207" s="95"/>
      <c r="D207" s="95"/>
      <c r="E207" s="95"/>
      <c r="F207" s="95"/>
      <c r="G207" s="95"/>
      <c r="H207" s="96"/>
    </row>
    <row r="208" spans="2:8" ht="20.100000000000001" customHeight="1" thickBot="1">
      <c r="B208" s="97" t="s">
        <v>170</v>
      </c>
      <c r="C208" s="98">
        <f>SUM(C191,C200,C205)</f>
        <v>53981792386</v>
      </c>
      <c r="D208" s="98">
        <f t="shared" ref="D208" si="89">SUM(D191,D200,D205)</f>
        <v>0</v>
      </c>
      <c r="E208" s="98">
        <f>SUM(E191,E200,E205)</f>
        <v>53981792386</v>
      </c>
      <c r="F208" s="98">
        <f t="shared" ref="F208:G208" si="90">SUM(F191,F200,F205)</f>
        <v>14710216158.48</v>
      </c>
      <c r="G208" s="99">
        <f t="shared" si="90"/>
        <v>14710216158.48</v>
      </c>
      <c r="H208" s="100">
        <f>SUM(H191,H200,H205)</f>
        <v>-39271576227.520004</v>
      </c>
    </row>
    <row r="209" spans="2:8" ht="20.100000000000001" customHeight="1" thickBot="1">
      <c r="B209" s="101" t="s">
        <v>177</v>
      </c>
      <c r="C209" s="101"/>
      <c r="D209" s="102"/>
      <c r="E209" s="102"/>
      <c r="F209" s="103" t="s">
        <v>171</v>
      </c>
      <c r="G209" s="104"/>
      <c r="H209" s="105"/>
    </row>
    <row r="210" spans="2:8" ht="23.25" customHeight="1">
      <c r="C210" s="107"/>
    </row>
  </sheetData>
  <mergeCells count="15">
    <mergeCell ref="H186:H187"/>
    <mergeCell ref="F187:G187"/>
    <mergeCell ref="B188:B189"/>
    <mergeCell ref="C188:G188"/>
    <mergeCell ref="H188:H189"/>
    <mergeCell ref="H208:H209"/>
    <mergeCell ref="B209:C209"/>
    <mergeCell ref="F209:G209"/>
    <mergeCell ref="B1:H1"/>
    <mergeCell ref="B2:H2"/>
    <mergeCell ref="B3:H3"/>
    <mergeCell ref="B4:H4"/>
    <mergeCell ref="B5:B6"/>
    <mergeCell ref="C5:G5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scale="55" fitToHeight="4" orientation="portrait" r:id="rId1"/>
  <headerFooter>
    <oddFooter>&amp;C&amp;P de &amp;N</oddFooter>
  </headerFooter>
  <rowBreaks count="1" manualBreakCount="1">
    <brk id="94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M-MAR</vt:lpstr>
      <vt:lpstr>'M-MAR'!Área_de_impresión</vt:lpstr>
      <vt:lpstr>'M-MAR'!Títulos_a_imprimir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PLANEACIÓN Y ANALISIS DE LOS INGRESOS</dc:creator>
  <cp:lastModifiedBy>DEPARTAMENTO DE PLANEACIÓN Y ANALISIS DE LOS INGRESOS</cp:lastModifiedBy>
  <cp:lastPrinted>2026-04-08T16:10:34Z</cp:lastPrinted>
  <dcterms:created xsi:type="dcterms:W3CDTF">2026-04-08T16:05:42Z</dcterms:created>
  <dcterms:modified xsi:type="dcterms:W3CDTF">2026-04-08T16:11:51Z</dcterms:modified>
</cp:coreProperties>
</file>