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Trimestrales\9.- Edo. Analitico junio  2026\CONAC\"/>
    </mc:Choice>
  </mc:AlternateContent>
  <xr:revisionPtr revIDLastSave="0" documentId="8_{1FEB6C79-6E9F-4B92-851E-37AB5DE99452}" xr6:coauthVersionLast="47" xr6:coauthVersionMax="47" xr10:uidLastSave="{00000000-0000-0000-0000-000000000000}"/>
  <bookViews>
    <workbookView xWindow="-120" yWindow="-120" windowWidth="29040" windowHeight="15840" xr2:uid="{2146C180-39C6-4BFE-845F-4C6A76051219}"/>
  </bookViews>
  <sheets>
    <sheet name="ADMTVA (a) LDF" sheetId="1" r:id="rId1"/>
  </sheets>
  <definedNames>
    <definedName name="AÑOA">#REF!</definedName>
    <definedName name="AÑOP">#REF!</definedName>
    <definedName name="_xlnm.Print_Area" localSheetId="0">'ADMTVA (a) LDF'!$B$1:$H$254</definedName>
    <definedName name="FACTOR">#REF!</definedName>
    <definedName name="Factor_de_Actualizacion_para_llevar_a_pesos_constantes_los">"B/G"</definedName>
    <definedName name="_xlnm.Print_Titles" localSheetId="0">'ADMTVA (a) LDF'!$1:$12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52" i="1" l="1"/>
  <c r="G252" i="1"/>
  <c r="F252" i="1"/>
  <c r="E252" i="1"/>
  <c r="D252" i="1"/>
  <c r="C252" i="1"/>
  <c r="G240" i="1"/>
  <c r="G239" i="1" s="1"/>
  <c r="G238" i="1" s="1"/>
  <c r="G237" i="1" s="1"/>
  <c r="G236" i="1" s="1"/>
  <c r="F240" i="1"/>
  <c r="F239" i="1" s="1"/>
  <c r="F238" i="1" s="1"/>
  <c r="F237" i="1" s="1"/>
  <c r="F236" i="1" s="1"/>
  <c r="C240" i="1"/>
  <c r="C239" i="1" s="1"/>
  <c r="C238" i="1" s="1"/>
  <c r="C237" i="1" s="1"/>
  <c r="C236" i="1" s="1"/>
  <c r="G233" i="1"/>
  <c r="G232" i="1" s="1"/>
  <c r="G231" i="1" s="1"/>
  <c r="G229" i="1" s="1"/>
  <c r="F233" i="1"/>
  <c r="F232" i="1" s="1"/>
  <c r="F231" i="1" s="1"/>
  <c r="F229" i="1" s="1"/>
  <c r="C233" i="1"/>
  <c r="C232" i="1" s="1"/>
  <c r="C231" i="1" s="1"/>
  <c r="C229" i="1" s="1"/>
  <c r="H227" i="1"/>
  <c r="H226" i="1"/>
  <c r="H225" i="1"/>
  <c r="H224" i="1" s="1"/>
  <c r="H223" i="1" s="1"/>
  <c r="G224" i="1"/>
  <c r="F224" i="1"/>
  <c r="E224" i="1"/>
  <c r="G223" i="1"/>
  <c r="F223" i="1"/>
  <c r="E223" i="1"/>
  <c r="H221" i="1"/>
  <c r="H220" i="1" s="1"/>
  <c r="G220" i="1"/>
  <c r="F220" i="1"/>
  <c r="E220" i="1"/>
  <c r="C216" i="1"/>
  <c r="G216" i="1"/>
  <c r="F216" i="1"/>
  <c r="E216" i="1"/>
  <c r="H213" i="1"/>
  <c r="D213" i="1"/>
  <c r="C211" i="1"/>
  <c r="G211" i="1"/>
  <c r="F211" i="1"/>
  <c r="E211" i="1"/>
  <c r="G206" i="1"/>
  <c r="F206" i="1"/>
  <c r="C206" i="1"/>
  <c r="G203" i="1"/>
  <c r="F203" i="1"/>
  <c r="C203" i="1"/>
  <c r="G199" i="1"/>
  <c r="F199" i="1"/>
  <c r="C199" i="1"/>
  <c r="G194" i="1"/>
  <c r="F194" i="1"/>
  <c r="C194" i="1"/>
  <c r="G192" i="1"/>
  <c r="F192" i="1"/>
  <c r="C192" i="1"/>
  <c r="G173" i="1"/>
  <c r="G172" i="1" s="1"/>
  <c r="F173" i="1"/>
  <c r="F172" i="1" s="1"/>
  <c r="C173" i="1"/>
  <c r="G165" i="1"/>
  <c r="F165" i="1"/>
  <c r="C165" i="1"/>
  <c r="D163" i="1"/>
  <c r="H163" i="1"/>
  <c r="H162" i="1"/>
  <c r="H161" i="1"/>
  <c r="H160" i="1"/>
  <c r="H159" i="1"/>
  <c r="G157" i="1"/>
  <c r="F157" i="1"/>
  <c r="D157" i="1"/>
  <c r="C157" i="1"/>
  <c r="G139" i="1"/>
  <c r="G138" i="1" s="1"/>
  <c r="G137" i="1" s="1"/>
  <c r="G136" i="1" s="1"/>
  <c r="G135" i="1" s="1"/>
  <c r="G134" i="1" s="1"/>
  <c r="F139" i="1"/>
  <c r="F138" i="1" s="1"/>
  <c r="F137" i="1" s="1"/>
  <c r="F136" i="1" s="1"/>
  <c r="F135" i="1" s="1"/>
  <c r="F134" i="1" s="1"/>
  <c r="C139" i="1"/>
  <c r="C138" i="1" s="1"/>
  <c r="H131" i="1"/>
  <c r="G131" i="1"/>
  <c r="F131" i="1"/>
  <c r="E131" i="1"/>
  <c r="D131" i="1"/>
  <c r="C131" i="1"/>
  <c r="G119" i="1"/>
  <c r="G118" i="1" s="1"/>
  <c r="G117" i="1" s="1"/>
  <c r="G116" i="1" s="1"/>
  <c r="G115" i="1" s="1"/>
  <c r="F119" i="1"/>
  <c r="F118" i="1" s="1"/>
  <c r="F117" i="1" s="1"/>
  <c r="F116" i="1" s="1"/>
  <c r="F115" i="1" s="1"/>
  <c r="C119" i="1"/>
  <c r="C118" i="1" s="1"/>
  <c r="C117" i="1" s="1"/>
  <c r="C116" i="1" s="1"/>
  <c r="C115" i="1" s="1"/>
  <c r="H120" i="1"/>
  <c r="D120" i="1"/>
  <c r="H113" i="1"/>
  <c r="H112" i="1" s="1"/>
  <c r="H111" i="1" s="1"/>
  <c r="H110" i="1" s="1"/>
  <c r="H108" i="1" s="1"/>
  <c r="D113" i="1"/>
  <c r="D112" i="1" s="1"/>
  <c r="D111" i="1" s="1"/>
  <c r="D110" i="1" s="1"/>
  <c r="D108" i="1" s="1"/>
  <c r="G112" i="1"/>
  <c r="F112" i="1"/>
  <c r="E112" i="1"/>
  <c r="C112" i="1"/>
  <c r="G111" i="1"/>
  <c r="F111" i="1"/>
  <c r="E111" i="1"/>
  <c r="C111" i="1"/>
  <c r="G110" i="1"/>
  <c r="F110" i="1"/>
  <c r="E110" i="1"/>
  <c r="C110" i="1"/>
  <c r="G108" i="1"/>
  <c r="F108" i="1"/>
  <c r="E108" i="1"/>
  <c r="C108" i="1"/>
  <c r="H106" i="1"/>
  <c r="H105" i="1"/>
  <c r="G103" i="1"/>
  <c r="G102" i="1" s="1"/>
  <c r="F103" i="1"/>
  <c r="F102" i="1" s="1"/>
  <c r="C103" i="1"/>
  <c r="C102" i="1" s="1"/>
  <c r="G99" i="1"/>
  <c r="F99" i="1"/>
  <c r="C99" i="1"/>
  <c r="G95" i="1"/>
  <c r="F95" i="1"/>
  <c r="C95" i="1"/>
  <c r="G90" i="1"/>
  <c r="F90" i="1"/>
  <c r="C90" i="1"/>
  <c r="G85" i="1"/>
  <c r="F85" i="1"/>
  <c r="C85" i="1"/>
  <c r="G82" i="1"/>
  <c r="F82" i="1"/>
  <c r="C82" i="1"/>
  <c r="G78" i="1"/>
  <c r="F78" i="1"/>
  <c r="C78" i="1"/>
  <c r="G73" i="1"/>
  <c r="F73" i="1"/>
  <c r="C73" i="1"/>
  <c r="G71" i="1"/>
  <c r="F71" i="1"/>
  <c r="C71" i="1"/>
  <c r="G52" i="1"/>
  <c r="G51" i="1" s="1"/>
  <c r="F52" i="1"/>
  <c r="F51" i="1" s="1"/>
  <c r="C52" i="1"/>
  <c r="C51" i="1" s="1"/>
  <c r="G44" i="1"/>
  <c r="F44" i="1"/>
  <c r="C44" i="1"/>
  <c r="H41" i="1"/>
  <c r="H40" i="1"/>
  <c r="H39" i="1"/>
  <c r="F36" i="1"/>
  <c r="D36" i="1"/>
  <c r="C36" i="1"/>
  <c r="G36" i="1"/>
  <c r="H37" i="1"/>
  <c r="H35" i="1"/>
  <c r="D35" i="1"/>
  <c r="G18" i="1"/>
  <c r="G17" i="1" s="1"/>
  <c r="G16" i="1" s="1"/>
  <c r="G15" i="1" s="1"/>
  <c r="G14" i="1" s="1"/>
  <c r="G13" i="1" s="1"/>
  <c r="G254" i="1" s="1"/>
  <c r="F18" i="1"/>
  <c r="F17" i="1" s="1"/>
  <c r="F16" i="1" s="1"/>
  <c r="F15" i="1" s="1"/>
  <c r="F14" i="1" s="1"/>
  <c r="F13" i="1" s="1"/>
  <c r="F254" i="1" s="1"/>
  <c r="C18" i="1"/>
  <c r="C17" i="1" s="1"/>
  <c r="C16" i="1" s="1"/>
  <c r="C15" i="1" s="1"/>
  <c r="C14" i="1" s="1"/>
  <c r="C13" i="1" s="1"/>
  <c r="H251" i="1" l="1"/>
  <c r="D251" i="1"/>
  <c r="H250" i="1"/>
  <c r="D250" i="1"/>
  <c r="D249" i="1"/>
  <c r="H249" i="1"/>
  <c r="H248" i="1"/>
  <c r="D248" i="1"/>
  <c r="H247" i="1"/>
  <c r="D247" i="1"/>
  <c r="D246" i="1"/>
  <c r="H246" i="1"/>
  <c r="D245" i="1"/>
  <c r="H245" i="1"/>
  <c r="H244" i="1"/>
  <c r="D244" i="1"/>
  <c r="H243" i="1"/>
  <c r="D243" i="1"/>
  <c r="D242" i="1"/>
  <c r="H242" i="1"/>
  <c r="E240" i="1"/>
  <c r="E239" i="1" s="1"/>
  <c r="E238" i="1" s="1"/>
  <c r="E237" i="1" s="1"/>
  <c r="E236" i="1" s="1"/>
  <c r="D241" i="1"/>
  <c r="D240" i="1" s="1"/>
  <c r="D239" i="1" s="1"/>
  <c r="D238" i="1" s="1"/>
  <c r="D237" i="1" s="1"/>
  <c r="D236" i="1" s="1"/>
  <c r="H241" i="1"/>
  <c r="H240" i="1" s="1"/>
  <c r="H239" i="1" s="1"/>
  <c r="H238" i="1" s="1"/>
  <c r="H237" i="1" s="1"/>
  <c r="H236" i="1" s="1"/>
  <c r="E233" i="1"/>
  <c r="E232" i="1" s="1"/>
  <c r="E231" i="1" s="1"/>
  <c r="E229" i="1" s="1"/>
  <c r="D234" i="1"/>
  <c r="D233" i="1" s="1"/>
  <c r="D232" i="1" s="1"/>
  <c r="D231" i="1" s="1"/>
  <c r="D229" i="1" s="1"/>
  <c r="H234" i="1"/>
  <c r="H233" i="1" s="1"/>
  <c r="H232" i="1" s="1"/>
  <c r="H231" i="1" s="1"/>
  <c r="H229" i="1" s="1"/>
  <c r="C224" i="1"/>
  <c r="C223" i="1" s="1"/>
  <c r="D225" i="1"/>
  <c r="D224" i="1" s="1"/>
  <c r="D223" i="1" s="1"/>
  <c r="C220" i="1"/>
  <c r="C172" i="1" s="1"/>
  <c r="C137" i="1" s="1"/>
  <c r="C136" i="1" s="1"/>
  <c r="C135" i="1" s="1"/>
  <c r="C134" i="1" s="1"/>
  <c r="C254" i="1" s="1"/>
  <c r="D221" i="1"/>
  <c r="D220" i="1" s="1"/>
  <c r="H219" i="1"/>
  <c r="D219" i="1"/>
  <c r="H218" i="1"/>
  <c r="D218" i="1"/>
  <c r="H217" i="1"/>
  <c r="H216" i="1" s="1"/>
  <c r="D217" i="1"/>
  <c r="D216" i="1" s="1"/>
  <c r="H215" i="1"/>
  <c r="D215" i="1"/>
  <c r="D214" i="1"/>
  <c r="H214" i="1"/>
  <c r="H212" i="1"/>
  <c r="H211" i="1" s="1"/>
  <c r="D212" i="1"/>
  <c r="D211" i="1" s="1"/>
  <c r="H210" i="1"/>
  <c r="D210" i="1"/>
  <c r="D209" i="1"/>
  <c r="H209" i="1"/>
  <c r="H208" i="1"/>
  <c r="D208" i="1"/>
  <c r="H207" i="1"/>
  <c r="H206" i="1" s="1"/>
  <c r="D207" i="1"/>
  <c r="D206" i="1" s="1"/>
  <c r="E206" i="1"/>
  <c r="H205" i="1"/>
  <c r="D205" i="1"/>
  <c r="E203" i="1"/>
  <c r="D204" i="1"/>
  <c r="D203" i="1" s="1"/>
  <c r="H204" i="1"/>
  <c r="H203" i="1" s="1"/>
  <c r="H202" i="1"/>
  <c r="D202" i="1"/>
  <c r="H201" i="1"/>
  <c r="D201" i="1"/>
  <c r="D200" i="1"/>
  <c r="D199" i="1" s="1"/>
  <c r="H200" i="1"/>
  <c r="H199" i="1" s="1"/>
  <c r="E199" i="1"/>
  <c r="D198" i="1"/>
  <c r="H198" i="1"/>
  <c r="D197" i="1"/>
  <c r="H197" i="1"/>
  <c r="H196" i="1"/>
  <c r="D196" i="1"/>
  <c r="D195" i="1"/>
  <c r="D194" i="1" s="1"/>
  <c r="H195" i="1"/>
  <c r="H194" i="1" s="1"/>
  <c r="E194" i="1"/>
  <c r="E192" i="1"/>
  <c r="D193" i="1"/>
  <c r="D192" i="1" s="1"/>
  <c r="H193" i="1"/>
  <c r="H192" i="1" s="1"/>
  <c r="D191" i="1"/>
  <c r="H191" i="1"/>
  <c r="H190" i="1"/>
  <c r="D190" i="1"/>
  <c r="H189" i="1"/>
  <c r="D189" i="1"/>
  <c r="H188" i="1"/>
  <c r="D188" i="1"/>
  <c r="D187" i="1"/>
  <c r="H187" i="1"/>
  <c r="D186" i="1"/>
  <c r="H186" i="1"/>
  <c r="D185" i="1"/>
  <c r="H185" i="1"/>
  <c r="D184" i="1"/>
  <c r="H184" i="1"/>
  <c r="D183" i="1"/>
  <c r="H183" i="1"/>
  <c r="H182" i="1"/>
  <c r="D182" i="1"/>
  <c r="H181" i="1"/>
  <c r="D181" i="1"/>
  <c r="D180" i="1"/>
  <c r="H180" i="1"/>
  <c r="D179" i="1"/>
  <c r="H179" i="1"/>
  <c r="D178" i="1"/>
  <c r="H178" i="1"/>
  <c r="H177" i="1"/>
  <c r="D177" i="1"/>
  <c r="H176" i="1"/>
  <c r="D176" i="1"/>
  <c r="H175" i="1"/>
  <c r="D175" i="1"/>
  <c r="E173" i="1"/>
  <c r="E172" i="1" s="1"/>
  <c r="D174" i="1"/>
  <c r="D173" i="1" s="1"/>
  <c r="D172" i="1" s="1"/>
  <c r="H174" i="1"/>
  <c r="H173" i="1" s="1"/>
  <c r="H172" i="1" s="1"/>
  <c r="H171" i="1"/>
  <c r="D171" i="1"/>
  <c r="D170" i="1"/>
  <c r="H170" i="1"/>
  <c r="H169" i="1"/>
  <c r="D169" i="1"/>
  <c r="D168" i="1"/>
  <c r="H168" i="1"/>
  <c r="H167" i="1"/>
  <c r="D167" i="1"/>
  <c r="D166" i="1"/>
  <c r="E165" i="1"/>
  <c r="D165" i="1" s="1"/>
  <c r="H166" i="1"/>
  <c r="H165" i="1" s="1"/>
  <c r="H164" i="1"/>
  <c r="D164" i="1"/>
  <c r="H158" i="1"/>
  <c r="H157" i="1" s="1"/>
  <c r="E157" i="1"/>
  <c r="H156" i="1"/>
  <c r="D156" i="1"/>
  <c r="H155" i="1"/>
  <c r="D155" i="1"/>
  <c r="D154" i="1"/>
  <c r="H154" i="1"/>
  <c r="D153" i="1"/>
  <c r="H153" i="1"/>
  <c r="H152" i="1"/>
  <c r="D152" i="1"/>
  <c r="D151" i="1"/>
  <c r="H151" i="1"/>
  <c r="H150" i="1"/>
  <c r="D150" i="1"/>
  <c r="D149" i="1"/>
  <c r="H149" i="1"/>
  <c r="H148" i="1"/>
  <c r="D148" i="1"/>
  <c r="H147" i="1"/>
  <c r="D147" i="1"/>
  <c r="H146" i="1"/>
  <c r="D146" i="1"/>
  <c r="H145" i="1"/>
  <c r="D145" i="1"/>
  <c r="D144" i="1"/>
  <c r="H144" i="1"/>
  <c r="D143" i="1"/>
  <c r="H143" i="1"/>
  <c r="D142" i="1"/>
  <c r="H142" i="1"/>
  <c r="D141" i="1"/>
  <c r="H141" i="1"/>
  <c r="D140" i="1"/>
  <c r="D139" i="1" s="1"/>
  <c r="D138" i="1" s="1"/>
  <c r="D137" i="1" s="1"/>
  <c r="D136" i="1" s="1"/>
  <c r="D135" i="1" s="1"/>
  <c r="D134" i="1" s="1"/>
  <c r="E139" i="1"/>
  <c r="E138" i="1" s="1"/>
  <c r="E137" i="1" s="1"/>
  <c r="E136" i="1" s="1"/>
  <c r="E135" i="1" s="1"/>
  <c r="E134" i="1" s="1"/>
  <c r="H140" i="1"/>
  <c r="H139" i="1" s="1"/>
  <c r="H138" i="1" s="1"/>
  <c r="H137" i="1" s="1"/>
  <c r="H136" i="1" s="1"/>
  <c r="H135" i="1" s="1"/>
  <c r="H134" i="1" s="1"/>
  <c r="H130" i="1"/>
  <c r="D130" i="1"/>
  <c r="D129" i="1"/>
  <c r="H129" i="1"/>
  <c r="D128" i="1"/>
  <c r="H128" i="1"/>
  <c r="D127" i="1"/>
  <c r="H127" i="1"/>
  <c r="H126" i="1"/>
  <c r="D126" i="1"/>
  <c r="H125" i="1"/>
  <c r="D125" i="1"/>
  <c r="H124" i="1"/>
  <c r="D124" i="1"/>
  <c r="D123" i="1"/>
  <c r="H123" i="1"/>
  <c r="H122" i="1"/>
  <c r="D122" i="1"/>
  <c r="E119" i="1"/>
  <c r="E118" i="1" s="1"/>
  <c r="E117" i="1" s="1"/>
  <c r="E116" i="1" s="1"/>
  <c r="E115" i="1" s="1"/>
  <c r="D121" i="1"/>
  <c r="D119" i="1" s="1"/>
  <c r="D118" i="1" s="1"/>
  <c r="D117" i="1" s="1"/>
  <c r="D116" i="1" s="1"/>
  <c r="D115" i="1" s="1"/>
  <c r="H121" i="1"/>
  <c r="H119" i="1" s="1"/>
  <c r="H118" i="1" s="1"/>
  <c r="H117" i="1" s="1"/>
  <c r="H116" i="1" s="1"/>
  <c r="H115" i="1" s="1"/>
  <c r="E103" i="1"/>
  <c r="E102" i="1" s="1"/>
  <c r="D104" i="1"/>
  <c r="D103" i="1" s="1"/>
  <c r="D102" i="1" s="1"/>
  <c r="H104" i="1"/>
  <c r="H103" i="1" s="1"/>
  <c r="H102" i="1" s="1"/>
  <c r="H100" i="1"/>
  <c r="H99" i="1" s="1"/>
  <c r="D100" i="1"/>
  <c r="D99" i="1" s="1"/>
  <c r="E99" i="1"/>
  <c r="H98" i="1"/>
  <c r="D98" i="1"/>
  <c r="H97" i="1"/>
  <c r="D97" i="1"/>
  <c r="D96" i="1"/>
  <c r="D95" i="1" s="1"/>
  <c r="H96" i="1"/>
  <c r="H95" i="1" s="1"/>
  <c r="E95" i="1"/>
  <c r="D94" i="1"/>
  <c r="H94" i="1"/>
  <c r="D93" i="1"/>
  <c r="H93" i="1"/>
  <c r="H92" i="1"/>
  <c r="D92" i="1"/>
  <c r="H91" i="1"/>
  <c r="H90" i="1" s="1"/>
  <c r="E90" i="1"/>
  <c r="D91" i="1"/>
  <c r="D90" i="1" s="1"/>
  <c r="D89" i="1"/>
  <c r="H89" i="1"/>
  <c r="H88" i="1"/>
  <c r="D88" i="1"/>
  <c r="D87" i="1"/>
  <c r="H87" i="1"/>
  <c r="E85" i="1"/>
  <c r="H86" i="1"/>
  <c r="H85" i="1" s="1"/>
  <c r="D86" i="1"/>
  <c r="D85" i="1" s="1"/>
  <c r="H84" i="1"/>
  <c r="D84" i="1"/>
  <c r="D83" i="1"/>
  <c r="D82" i="1" s="1"/>
  <c r="E82" i="1"/>
  <c r="H83" i="1"/>
  <c r="H82" i="1" s="1"/>
  <c r="H81" i="1"/>
  <c r="D81" i="1"/>
  <c r="D80" i="1"/>
  <c r="H80" i="1"/>
  <c r="H79" i="1"/>
  <c r="H78" i="1" s="1"/>
  <c r="E78" i="1"/>
  <c r="D79" i="1"/>
  <c r="D78" i="1" s="1"/>
  <c r="D77" i="1"/>
  <c r="H77" i="1"/>
  <c r="H76" i="1"/>
  <c r="D76" i="1"/>
  <c r="H75" i="1"/>
  <c r="D75" i="1"/>
  <c r="E73" i="1"/>
  <c r="H74" i="1"/>
  <c r="H73" i="1" s="1"/>
  <c r="D74" i="1"/>
  <c r="D73" i="1" s="1"/>
  <c r="D72" i="1"/>
  <c r="D71" i="1" s="1"/>
  <c r="H72" i="1"/>
  <c r="H71" i="1" s="1"/>
  <c r="E71" i="1"/>
  <c r="H70" i="1"/>
  <c r="D70" i="1"/>
  <c r="H69" i="1"/>
  <c r="D69" i="1"/>
  <c r="H68" i="1"/>
  <c r="D68" i="1"/>
  <c r="H67" i="1"/>
  <c r="D67" i="1"/>
  <c r="H66" i="1"/>
  <c r="D66" i="1"/>
  <c r="H65" i="1"/>
  <c r="D65" i="1"/>
  <c r="D64" i="1"/>
  <c r="H64" i="1"/>
  <c r="H63" i="1"/>
  <c r="D63" i="1"/>
  <c r="D62" i="1"/>
  <c r="H62" i="1"/>
  <c r="D61" i="1"/>
  <c r="H61" i="1"/>
  <c r="H60" i="1"/>
  <c r="D60" i="1"/>
  <c r="H59" i="1"/>
  <c r="D59" i="1"/>
  <c r="H58" i="1"/>
  <c r="D58" i="1"/>
  <c r="H57" i="1"/>
  <c r="D57" i="1"/>
  <c r="D56" i="1"/>
  <c r="H56" i="1"/>
  <c r="D55" i="1"/>
  <c r="H55" i="1"/>
  <c r="H54" i="1"/>
  <c r="D54" i="1"/>
  <c r="D53" i="1"/>
  <c r="D52" i="1" s="1"/>
  <c r="D51" i="1" s="1"/>
  <c r="E52" i="1"/>
  <c r="E51" i="1" s="1"/>
  <c r="H53" i="1"/>
  <c r="H52" i="1" s="1"/>
  <c r="H51" i="1" s="1"/>
  <c r="D50" i="1"/>
  <c r="H50" i="1"/>
  <c r="D49" i="1"/>
  <c r="H49" i="1"/>
  <c r="H48" i="1"/>
  <c r="D48" i="1"/>
  <c r="H47" i="1"/>
  <c r="D47" i="1"/>
  <c r="H46" i="1"/>
  <c r="D46" i="1"/>
  <c r="E44" i="1"/>
  <c r="D44" i="1" s="1"/>
  <c r="H45" i="1"/>
  <c r="H44" i="1" s="1"/>
  <c r="D45" i="1"/>
  <c r="H43" i="1"/>
  <c r="D43" i="1"/>
  <c r="D42" i="1"/>
  <c r="H42" i="1"/>
  <c r="H38" i="1"/>
  <c r="H36" i="1" s="1"/>
  <c r="E36" i="1"/>
  <c r="H34" i="1"/>
  <c r="D34" i="1"/>
  <c r="H33" i="1"/>
  <c r="D33" i="1"/>
  <c r="D32" i="1"/>
  <c r="H32" i="1"/>
  <c r="H31" i="1"/>
  <c r="D31" i="1"/>
  <c r="D30" i="1"/>
  <c r="H30" i="1"/>
  <c r="D29" i="1"/>
  <c r="H29" i="1"/>
  <c r="H28" i="1"/>
  <c r="D28" i="1"/>
  <c r="D27" i="1"/>
  <c r="H27" i="1"/>
  <c r="H26" i="1"/>
  <c r="D26" i="1"/>
  <c r="H25" i="1"/>
  <c r="D25" i="1"/>
  <c r="H24" i="1"/>
  <c r="D24" i="1"/>
  <c r="D23" i="1"/>
  <c r="H23" i="1"/>
  <c r="D22" i="1"/>
  <c r="H22" i="1"/>
  <c r="H21" i="1"/>
  <c r="D21" i="1"/>
  <c r="H20" i="1"/>
  <c r="D20" i="1"/>
  <c r="H19" i="1"/>
  <c r="D19" i="1"/>
  <c r="D18" i="1" s="1"/>
  <c r="D17" i="1" s="1"/>
  <c r="D16" i="1" s="1"/>
  <c r="D15" i="1" s="1"/>
  <c r="D14" i="1" s="1"/>
  <c r="D13" i="1" s="1"/>
  <c r="D254" i="1" s="1"/>
  <c r="E18" i="1"/>
  <c r="E17" i="1" s="1"/>
  <c r="E16" i="1" s="1"/>
  <c r="E15" i="1" s="1"/>
  <c r="E14" i="1" s="1"/>
  <c r="E13" i="1" s="1"/>
  <c r="E254" i="1" s="1"/>
  <c r="H18" i="1" l="1"/>
  <c r="H17" i="1" s="1"/>
  <c r="H16" i="1" s="1"/>
  <c r="H15" i="1" s="1"/>
  <c r="H14" i="1" s="1"/>
  <c r="H13" i="1" s="1"/>
  <c r="H254" i="1" s="1"/>
</calcChain>
</file>

<file path=xl/sharedStrings.xml><?xml version="1.0" encoding="utf-8"?>
<sst xmlns="http://schemas.openxmlformats.org/spreadsheetml/2006/main" count="254" uniqueCount="134">
  <si>
    <t>GOBIERNO DEL ESTADO DE QUINTANA ROO</t>
  </si>
  <si>
    <t>ESTADO ANALÍTICO DEL EJERCICIO DEL PRESUPUESTO DE EGRESOS DETALLADO - Ley de Disciplina Financiera</t>
  </si>
  <si>
    <t>Clasificación Administrativa</t>
  </si>
  <si>
    <t>(Cifras en Pesos)</t>
  </si>
  <si>
    <t>Concepto</t>
  </si>
  <si>
    <t>Egresos</t>
  </si>
  <si>
    <t>Subejercicio</t>
  </si>
  <si>
    <t>Aprobado</t>
  </si>
  <si>
    <t>Ampliaciones /Reducciones</t>
  </si>
  <si>
    <t>Modificado</t>
  </si>
  <si>
    <t>Devengado</t>
  </si>
  <si>
    <t>Pagado</t>
  </si>
  <si>
    <t>I. Gasto No Etiquetado</t>
  </si>
  <si>
    <t>Estado de Quintana Roo</t>
  </si>
  <si>
    <t>Sector Público No Financiero del Estado</t>
  </si>
  <si>
    <t>Gobierno General del Estado de Quintana Roo</t>
  </si>
  <si>
    <t>Gobierno del Estado de Quintana Roo</t>
  </si>
  <si>
    <t>Poder Ejecutivo</t>
  </si>
  <si>
    <t xml:space="preserve">Despacho de la Gobernatura de Quintana Roo                                                               </t>
  </si>
  <si>
    <t xml:space="preserve">Secretaría de Obras Públicas                                                                                                                          </t>
  </si>
  <si>
    <t xml:space="preserve">Secretaría de Gobierno                                                                                                                                </t>
  </si>
  <si>
    <t xml:space="preserve">Consejería Jurídica del Poder Ejecutivo                                                                                                               </t>
  </si>
  <si>
    <t xml:space="preserve">Secretaría de Finanzas y Planeación                                                                                                                   </t>
  </si>
  <si>
    <t xml:space="preserve">Secretaría de Desarrollo Territorial Urbano Sustentable                                                                                               </t>
  </si>
  <si>
    <t xml:space="preserve">Secretaría de Turismo                                                                                                                                 </t>
  </si>
  <si>
    <t xml:space="preserve">Secretaría de Educación                                                                                                                               </t>
  </si>
  <si>
    <t xml:space="preserve">Secretaría de Desarrollo Económico                                                                                                                    </t>
  </si>
  <si>
    <t xml:space="preserve">Secretaría Anticorrupción y Buen Gobierno                                                                                          </t>
  </si>
  <si>
    <t xml:space="preserve">Secretaría de Salud                                                                                                                                   </t>
  </si>
  <si>
    <t xml:space="preserve">Secretaría de Desarrollo Agropecuario, Rural y Pesca                                                                                                  </t>
  </si>
  <si>
    <t xml:space="preserve">Secretaría de Ecología y Medio Ambiente                                                                                                               </t>
  </si>
  <si>
    <t xml:space="preserve">Secretaría de Bienestar                                                                                                                               </t>
  </si>
  <si>
    <t xml:space="preserve">Secretaría del Trabajo y Previsión Social                                                                                                             </t>
  </si>
  <si>
    <t xml:space="preserve">Secretaría de Seguridad Ciudadana                                                                                                                     </t>
  </si>
  <si>
    <t xml:space="preserve">Secretaría de las Mujeres                                                                                                                             </t>
  </si>
  <si>
    <t>Ramos Generales</t>
  </si>
  <si>
    <t>Bienes Muebles, Inmuebles e Intangibles</t>
  </si>
  <si>
    <t>Inversión Pública del Estado</t>
  </si>
  <si>
    <t>Reserva de Contingencia</t>
  </si>
  <si>
    <t>Provisiones Financieras</t>
  </si>
  <si>
    <t>Deuda Pública</t>
  </si>
  <si>
    <t>Poder Legislativo</t>
  </si>
  <si>
    <t>Poder Judicial</t>
  </si>
  <si>
    <t>Autónomo</t>
  </si>
  <si>
    <t xml:space="preserve">Instituto Electoral de Quintana Roo                                                                                                                   </t>
  </si>
  <si>
    <t xml:space="preserve">Comisión de los Derechos Humanos del Estado de Quintana Roo                                                                                           </t>
  </si>
  <si>
    <t xml:space="preserve">Tribunal Electoral de Quintana Roo                                                                                                                    </t>
  </si>
  <si>
    <t xml:space="preserve">Fiscalía General del Estado                                                                                                                           </t>
  </si>
  <si>
    <t xml:space="preserve">Tribunal de Justicia Administrativa  y Anticorrupción del Estado de Quintana Roo                                                                      </t>
  </si>
  <si>
    <t xml:space="preserve">Fiscalía Especializada en Combate a la Corrupción del Estado de Quintana Roo                                                                          </t>
  </si>
  <si>
    <t>Entidades Paraestatales y Fideicomisos No Empresariales y No Financieros</t>
  </si>
  <si>
    <t>Subsector Educación</t>
  </si>
  <si>
    <t xml:space="preserve">Servicios Educativos de Quintana Roo                                                                                                                  </t>
  </si>
  <si>
    <t xml:space="preserve">Colegio de Bachilleres del Estado de Quintana Roo                                                                                                     </t>
  </si>
  <si>
    <t>Centro de Estudios de Bachillerato Técnico Eva Sámano de López Mateos</t>
  </si>
  <si>
    <t xml:space="preserve">Colegio de Estudios Científicos y Tecnológicos del Estado de Quintana Roo                                                                             </t>
  </si>
  <si>
    <t xml:space="preserve">Colegio de Educación Profesional Técnica del Estado de Quintana Roo                                                                                   </t>
  </si>
  <si>
    <t xml:space="preserve">Instituto de Capacitación para el Trabajo del Estado de Quintana Roo                                                                  </t>
  </si>
  <si>
    <t xml:space="preserve">Instituto Estatal para la Educación de Jóvenes y Adultos                                                                                              </t>
  </si>
  <si>
    <t xml:space="preserve">Instituto Tecnológico Superior de Felipe Carrillo Puerto                                                                                              </t>
  </si>
  <si>
    <t xml:space="preserve">Universidad Tecnológica de Cancún                                                                                                                     </t>
  </si>
  <si>
    <t xml:space="preserve">Universidad Tecnológica de la Riviera Maya                                                                                                            </t>
  </si>
  <si>
    <t xml:space="preserve">Universidad del Caribe                                                                                                                                </t>
  </si>
  <si>
    <t xml:space="preserve">Instituto de Infraestructura Física Educativa del Estado de Quintana Roo                                                                              </t>
  </si>
  <si>
    <t xml:space="preserve">Universidad Intercultural Maya de Quintana Roo                                                                                                        </t>
  </si>
  <si>
    <t xml:space="preserve">Universidad Politécnica de Quintana Roo                                                                                                               </t>
  </si>
  <si>
    <t xml:space="preserve">Universidad Tecnológica Chetumal                                                                                                                      </t>
  </si>
  <si>
    <t xml:space="preserve">Universidad Politécnica de Bacalar                                                                                                                    </t>
  </si>
  <si>
    <t xml:space="preserve">Universidad Tecnológica de Tulum                                                                                                                      </t>
  </si>
  <si>
    <t xml:space="preserve">Comisión del Deporte de Quintana Roo                                                                                                                  </t>
  </si>
  <si>
    <t>Subsector Salud</t>
  </si>
  <si>
    <t xml:space="preserve">Servicios Estatales de Salud                                                                                                                          </t>
  </si>
  <si>
    <t>Subsector Gobierno</t>
  </si>
  <si>
    <t xml:space="preserve">Sistema Quintanarroense de Comunicación Social                                                                                                        </t>
  </si>
  <si>
    <t xml:space="preserve">Comisión Ejecutiva de Atención a Víctimas del Estado de Quintana Roo                                                                                  </t>
  </si>
  <si>
    <t xml:space="preserve">Secretariado Ejecutivo del Sistema Estatal de Seguridad Ciudadana                                                                                     </t>
  </si>
  <si>
    <t xml:space="preserve">Agencia de Transformación Digital        </t>
  </si>
  <si>
    <t>Subsector Económico</t>
  </si>
  <si>
    <t xml:space="preserve">Consejo de Promoción Turística de Quintana Roo                                                                                                        </t>
  </si>
  <si>
    <t xml:space="preserve">Centro de Conciliación Laboral del Estado de Quintana Roo                                                                                             </t>
  </si>
  <si>
    <t xml:space="preserve">Instituto de Infraestructura Turística                                                                                                                </t>
  </si>
  <si>
    <t>Subsector Desarrollo Urbano</t>
  </si>
  <si>
    <t xml:space="preserve">Comisión de Agua Potable y Alcantarillado                                                                                                             </t>
  </si>
  <si>
    <t xml:space="preserve">Instituto de Movilidad del Estado de Quintana Roo                                                                                                     </t>
  </si>
  <si>
    <t>Subsector Social</t>
  </si>
  <si>
    <t xml:space="preserve">Sistema para el Desarrollo Integral de la Familia del Estado de Quintana Roo                                                                          </t>
  </si>
  <si>
    <t xml:space="preserve">Instituto para el Desarrollo del Pueblo Maya y las Comunidades Indígenas del Estado de Quintana Roo                                                   </t>
  </si>
  <si>
    <t xml:space="preserve">Instituto Quintanarroense de la Juventud                                                                                                              </t>
  </si>
  <si>
    <t xml:space="preserve">Instituto de la Cultura y las Artes de Quintana Roo                                                                                                   </t>
  </si>
  <si>
    <t>Subsector Finanzas y Planeación</t>
  </si>
  <si>
    <t>Fideicomiso de Promoción Turística del Municipio de Othón P. Blanco</t>
  </si>
  <si>
    <t>Fideicomiso de Promoción Turística del Municipio de Solidaridad</t>
  </si>
  <si>
    <t>Fideicomiso de Promoción Turística del Municipio de Benito Juárez</t>
  </si>
  <si>
    <t xml:space="preserve">Agencia de Proyectos Estratégicos del Estado de Quintana Roo                                                                                          </t>
  </si>
  <si>
    <t>No Sectorizados</t>
  </si>
  <si>
    <t xml:space="preserve">Secretaría Ejecutiva del Sistema Anticorrupción del Estado de Quintana Roo                                                                            </t>
  </si>
  <si>
    <t xml:space="preserve">Universidad Autónoma del Estado de Quintana Roo                                                                                                       </t>
  </si>
  <si>
    <t xml:space="preserve">Consejo Quintanarroense de Humanidades, Ciencias y Tecnologías.                                                                                       </t>
  </si>
  <si>
    <t>Subsector de Seguridad Ciudadana</t>
  </si>
  <si>
    <t xml:space="preserve">Universidad de Ciencias y Disciplinas de la Seguridad de Quintana Roo                                                                                 </t>
  </si>
  <si>
    <t>Instituciones Públicas de Seguridad Social</t>
  </si>
  <si>
    <t>Entidades Paraestatales Empresariales No Financieras con Participación Estatal Mayoritaria</t>
  </si>
  <si>
    <t>Entidades Paraestatles Empresariales No Financieras Con Participación Estatal Mayoritaria</t>
  </si>
  <si>
    <t>Entidades Paraestatales Empresariales No Financieras</t>
  </si>
  <si>
    <t>Administración Portuaria Integral de Quintana Roo, SA de CV</t>
  </si>
  <si>
    <t>VIP Servicios Aéreos Ejecutivos, SA de CV</t>
  </si>
  <si>
    <t>Fideicomisos Empresariales No financieros con Participación Estatal Mayoritaria</t>
  </si>
  <si>
    <t>Sector Público Financiero del Estado de Quintana Roo</t>
  </si>
  <si>
    <t>Entidades Paraestatales Empresariales Financieras Monetarias con Participación Estatal Mayoritaria</t>
  </si>
  <si>
    <t>Entidades Paraestatales Financieras No Monetarias con Participación Estatal Mayoritaria</t>
  </si>
  <si>
    <t>Otros Intermediarios Financieros, Excepto Sociedades de Seguros y Fondos de Pensiones</t>
  </si>
  <si>
    <t>Otros Intermediarios Financieros</t>
  </si>
  <si>
    <t xml:space="preserve">Instituto para el Desarrollo y Financiamiento del Estado de Quintana Roo                                                                              </t>
  </si>
  <si>
    <t>Fideicomisos Financieros Públicos con Participación
Estatal Mayoritaria</t>
  </si>
  <si>
    <t>Sector Público Municipal</t>
  </si>
  <si>
    <t>Organo Ejecutivo Municipal (Ayuntamiento)</t>
  </si>
  <si>
    <t xml:space="preserve">Municipio de Cozumel                                                                                                                                  </t>
  </si>
  <si>
    <t xml:space="preserve">Municipio de Felipe Carrillo Puerto                                                                                                                   </t>
  </si>
  <si>
    <t xml:space="preserve">Municipio de Isla Mujeres                                                                                                                             </t>
  </si>
  <si>
    <t xml:space="preserve">Municipio de Othón P. Blanco                                                                                                                          </t>
  </si>
  <si>
    <t xml:space="preserve">Municipio de Benito Juárez                                                                                                                            </t>
  </si>
  <si>
    <t xml:space="preserve">Municipio de José María Morelos                                                                                                                       </t>
  </si>
  <si>
    <t xml:space="preserve">Municipio de Lázaro Cárdenas                                                                                                                          </t>
  </si>
  <si>
    <t xml:space="preserve">Municipio de Solidaridad                                                                                                                              </t>
  </si>
  <si>
    <t xml:space="preserve">Municipio de Tulum                                                                                                                                    </t>
  </si>
  <si>
    <t xml:space="preserve">Municipio de Bacalar                                                                                                                                  </t>
  </si>
  <si>
    <t xml:space="preserve">Municipio de Puerto Morelos                                                                                                                           </t>
  </si>
  <si>
    <t>Entidades Paramunicipales</t>
  </si>
  <si>
    <t>II. Gasto Etiquetado</t>
  </si>
  <si>
    <t xml:space="preserve">Despacho de la Gobernadora del Estado                                                                                                                 </t>
  </si>
  <si>
    <t xml:space="preserve">Secretaría de la Contraloría                                                                                                                          </t>
  </si>
  <si>
    <t xml:space="preserve">Instituto de Capacitación para el Trabajo del Estado de Quintana Roo                                                                                  </t>
  </si>
  <si>
    <t>Total del Egreso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</si>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</sst>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;[Red]#,##0"/>
  </numFmts>
  <fonts count="21" x14ac:knownFonts="1">
    <font>
      <sz val="11"/>
      <color theme="1"/>
      <name val="Arial"/>
      <family val="2"/>
    </font>
    <font>
      <sz val="11"/>
      <color theme="1"/>
      <name val="Arial Narrow"/>
      <family val="2"/>
      <scheme val="minor"/>
    </font>
    <font>
      <b/>
      <sz val="11"/>
      <color theme="1"/>
      <name val="Arial Narrow"/>
      <family val="2"/>
      <scheme val="minor"/>
    </font>
    <font>
      <sz val="11"/>
      <color theme="1"/>
      <name val="Arial"/>
      <family val="2"/>
    </font>
    <font>
      <sz val="11"/>
      <color theme="0" tint="-0.34998626667073579"/>
      <name val="Arial"/>
      <family val="2"/>
    </font>
    <font>
      <sz val="11"/>
      <name val="Arial"/>
      <family val="2"/>
    </font>
    <font>
      <sz val="14"/>
      <color rgb="FFC0000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11"/>
      <color theme="9" tint="-0.249977111117893"/>
      <name val="Arial Narrow"/>
      <family val="2"/>
      <scheme val="minor"/>
    </font>
    <font>
      <b/>
      <sz val="10"/>
      <color theme="1"/>
      <name val="Arial Narrow"/>
      <family val="2"/>
    </font>
    <font>
      <b/>
      <sz val="11"/>
      <color theme="1"/>
      <name val="Arial"/>
      <family val="2"/>
    </font>
    <font>
      <sz val="10"/>
      <name val="Arial Narrow"/>
      <family val="2"/>
    </font>
    <font>
      <sz val="10"/>
      <color theme="4" tint="-0.249977111117893"/>
      <name val="Arial Narrow"/>
      <family val="2"/>
    </font>
    <font>
      <sz val="10"/>
      <color theme="1" tint="0.499984740745262"/>
      <name val="Arial Narrow"/>
      <family val="2"/>
    </font>
    <font>
      <sz val="10"/>
      <color theme="4" tint="-0.499984740745262"/>
      <name val="Arial Narrow"/>
      <family val="2"/>
    </font>
    <font>
      <sz val="10"/>
      <color rgb="FFFF0000"/>
      <name val="Arial Narrow"/>
      <family val="2"/>
    </font>
    <font>
      <sz val="10"/>
      <color rgb="FF0070C0"/>
      <name val="Arial Narrow"/>
      <family val="2"/>
    </font>
    <font>
      <sz val="11"/>
      <color theme="5" tint="-0.249977111117893"/>
      <name val="Arial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AB0A3D"/>
        <bgColor indexed="64"/>
      </patternFill>
    </fill>
    <fill>
      <patternFill patternType="solid">
        <fgColor rgb="FFB0ABA1"/>
        <bgColor indexed="64"/>
      </patternFill>
    </fill>
    <fill>
      <patternFill patternType="solid">
        <fgColor rgb="FFD4C19C"/>
        <bgColor indexed="64"/>
      </patternFill>
    </fill>
    <fill>
      <patternFill patternType="solid">
        <fgColor rgb="FFC0BCB4"/>
        <bgColor indexed="64"/>
      </patternFill>
    </fill>
    <fill>
      <patternFill patternType="solid">
        <fgColor rgb="FFD1CFC9"/>
        <bgColor indexed="64"/>
      </patternFill>
    </fill>
    <fill>
      <patternFill patternType="solid">
        <fgColor rgb="FFE1DFDB"/>
        <bgColor indexed="64"/>
      </patternFill>
    </fill>
    <fill>
      <patternFill patternType="solid">
        <fgColor rgb="FFF1F0E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79">
    <xf numFmtId="0" fontId="0" fillId="0" borderId="0" xfId="0"/>
    <xf numFmtId="0" fontId="5" fillId="0" borderId="0" xfId="0" applyFont="1"/>
    <xf numFmtId="43" fontId="0" fillId="0" borderId="0" xfId="1" applyFont="1"/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43" fontId="8" fillId="2" borderId="4" xfId="0" applyNumberFormat="1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 vertical="center"/>
    </xf>
    <xf numFmtId="43" fontId="9" fillId="3" borderId="11" xfId="1" applyFont="1" applyFill="1" applyBorder="1" applyAlignment="1">
      <alignment horizontal="center" vertical="center" wrapText="1"/>
    </xf>
    <xf numFmtId="43" fontId="9" fillId="3" borderId="12" xfId="1" applyFont="1" applyFill="1" applyBorder="1" applyAlignment="1">
      <alignment horizontal="center" vertical="center" wrapText="1"/>
    </xf>
    <xf numFmtId="43" fontId="9" fillId="3" borderId="13" xfId="1" applyFont="1" applyFill="1" applyBorder="1" applyAlignment="1">
      <alignment horizontal="center" vertical="center" wrapText="1"/>
    </xf>
    <xf numFmtId="43" fontId="9" fillId="3" borderId="14" xfId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43" fontId="9" fillId="3" borderId="15" xfId="1" applyFont="1" applyFill="1" applyBorder="1" applyAlignment="1">
      <alignment horizontal="center" vertical="center" wrapText="1"/>
    </xf>
    <xf numFmtId="43" fontId="9" fillId="3" borderId="9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4" borderId="7" xfId="0" applyFont="1" applyFill="1" applyBorder="1" applyAlignment="1">
      <alignment wrapText="1"/>
    </xf>
    <xf numFmtId="43" fontId="12" fillId="4" borderId="8" xfId="1" applyFont="1" applyFill="1" applyBorder="1" applyAlignment="1"/>
    <xf numFmtId="43" fontId="12" fillId="4" borderId="9" xfId="1" applyFont="1" applyFill="1" applyBorder="1" applyAlignment="1"/>
    <xf numFmtId="0" fontId="9" fillId="5" borderId="7" xfId="2" applyFont="1" applyFill="1" applyBorder="1" applyAlignment="1">
      <alignment wrapText="1"/>
    </xf>
    <xf numFmtId="43" fontId="9" fillId="5" borderId="16" xfId="1" applyFont="1" applyFill="1" applyBorder="1" applyAlignment="1"/>
    <xf numFmtId="43" fontId="9" fillId="5" borderId="8" xfId="1" applyFont="1" applyFill="1" applyBorder="1" applyAlignment="1"/>
    <xf numFmtId="43" fontId="9" fillId="5" borderId="9" xfId="1" applyFont="1" applyFill="1" applyBorder="1" applyAlignment="1"/>
    <xf numFmtId="0" fontId="13" fillId="0" borderId="0" xfId="0" applyFont="1"/>
    <xf numFmtId="0" fontId="9" fillId="6" borderId="17" xfId="0" applyFont="1" applyFill="1" applyBorder="1" applyAlignment="1">
      <alignment horizontal="left" wrapText="1" indent="1"/>
    </xf>
    <xf numFmtId="43" fontId="12" fillId="6" borderId="15" xfId="1" applyFont="1" applyFill="1" applyBorder="1" applyAlignment="1"/>
    <xf numFmtId="43" fontId="12" fillId="6" borderId="18" xfId="1" applyFont="1" applyFill="1" applyBorder="1" applyAlignment="1"/>
    <xf numFmtId="0" fontId="9" fillId="7" borderId="17" xfId="0" applyFont="1" applyFill="1" applyBorder="1" applyAlignment="1">
      <alignment horizontal="left" wrapText="1" indent="2"/>
    </xf>
    <xf numFmtId="43" fontId="12" fillId="7" borderId="15" xfId="1" applyFont="1" applyFill="1" applyBorder="1" applyAlignment="1"/>
    <xf numFmtId="43" fontId="12" fillId="7" borderId="18" xfId="1" applyFont="1" applyFill="1" applyBorder="1" applyAlignment="1"/>
    <xf numFmtId="0" fontId="9" fillId="8" borderId="17" xfId="0" applyFont="1" applyFill="1" applyBorder="1" applyAlignment="1">
      <alignment horizontal="left" wrapText="1" indent="3"/>
    </xf>
    <xf numFmtId="43" fontId="12" fillId="8" borderId="15" xfId="1" applyFont="1" applyFill="1" applyBorder="1" applyAlignment="1"/>
    <xf numFmtId="43" fontId="12" fillId="8" borderId="18" xfId="1" applyFont="1" applyFill="1" applyBorder="1" applyAlignment="1"/>
    <xf numFmtId="0" fontId="9" fillId="0" borderId="17" xfId="0" applyFont="1" applyBorder="1" applyAlignment="1">
      <alignment horizontal="left" wrapText="1" indent="4"/>
    </xf>
    <xf numFmtId="43" fontId="12" fillId="0" borderId="15" xfId="1" applyFont="1" applyFill="1" applyBorder="1" applyAlignment="1"/>
    <xf numFmtId="43" fontId="12" fillId="0" borderId="18" xfId="1" applyFont="1" applyFill="1" applyBorder="1" applyAlignment="1"/>
    <xf numFmtId="0" fontId="14" fillId="0" borderId="17" xfId="0" applyFont="1" applyBorder="1" applyAlignment="1">
      <alignment horizontal="left" wrapText="1" indent="5"/>
    </xf>
    <xf numFmtId="43" fontId="10" fillId="0" borderId="15" xfId="1" applyFont="1" applyFill="1" applyBorder="1" applyAlignment="1"/>
    <xf numFmtId="43" fontId="10" fillId="0" borderId="18" xfId="1" applyFont="1" applyFill="1" applyBorder="1" applyAlignment="1"/>
    <xf numFmtId="0" fontId="14" fillId="0" borderId="17" xfId="0" applyFont="1" applyBorder="1" applyAlignment="1">
      <alignment horizontal="left" wrapText="1" indent="6"/>
    </xf>
    <xf numFmtId="43" fontId="16" fillId="0" borderId="15" xfId="1" applyFont="1" applyFill="1" applyBorder="1" applyAlignment="1"/>
    <xf numFmtId="43" fontId="16" fillId="0" borderId="18" xfId="1" applyFont="1" applyFill="1" applyBorder="1" applyAlignment="1"/>
    <xf numFmtId="0" fontId="9" fillId="0" borderId="17" xfId="0" applyFont="1" applyBorder="1" applyAlignment="1">
      <alignment horizontal="left" wrapText="1" indent="5"/>
    </xf>
    <xf numFmtId="0" fontId="10" fillId="0" borderId="17" xfId="0" applyFont="1" applyBorder="1" applyAlignment="1">
      <alignment horizontal="left" wrapText="1" indent="5"/>
    </xf>
    <xf numFmtId="0" fontId="14" fillId="0" borderId="10" xfId="0" applyFont="1" applyBorder="1" applyAlignment="1">
      <alignment horizontal="left" wrapText="1" indent="5"/>
    </xf>
    <xf numFmtId="0" fontId="9" fillId="0" borderId="4" xfId="0" applyFont="1" applyBorder="1" applyAlignment="1">
      <alignment wrapText="1"/>
    </xf>
    <xf numFmtId="43" fontId="12" fillId="0" borderId="5" xfId="1" applyFont="1" applyFill="1" applyBorder="1" applyAlignment="1"/>
    <xf numFmtId="43" fontId="12" fillId="0" borderId="6" xfId="1" applyFont="1" applyFill="1" applyBorder="1" applyAlignment="1"/>
    <xf numFmtId="0" fontId="16" fillId="0" borderId="17" xfId="0" applyFont="1" applyBorder="1" applyAlignment="1">
      <alignment horizontal="left" wrapText="1" indent="6"/>
    </xf>
    <xf numFmtId="164" fontId="12" fillId="3" borderId="20" xfId="0" applyNumberFormat="1" applyFont="1" applyFill="1" applyBorder="1" applyAlignment="1">
      <alignment horizontal="left" wrapText="1" indent="1"/>
    </xf>
    <xf numFmtId="43" fontId="12" fillId="3" borderId="21" xfId="1" applyFont="1" applyFill="1" applyBorder="1" applyAlignment="1"/>
    <xf numFmtId="43" fontId="12" fillId="3" borderId="22" xfId="1" applyFont="1" applyFill="1" applyBorder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11" fillId="0" borderId="0" xfId="0" applyFont="1" applyFill="1"/>
    <xf numFmtId="0" fontId="9" fillId="0" borderId="0" xfId="0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14" fillId="0" borderId="0" xfId="0" quotePrefix="1" applyFont="1" applyFill="1" applyAlignment="1">
      <alignment horizontal="left"/>
    </xf>
    <xf numFmtId="0" fontId="15" fillId="0" borderId="0" xfId="0" applyFont="1" applyFill="1" applyAlignment="1">
      <alignment horizontal="left"/>
    </xf>
    <xf numFmtId="0" fontId="2" fillId="0" borderId="19" xfId="0" applyFont="1" applyFill="1" applyBorder="1"/>
    <xf numFmtId="0" fontId="2" fillId="0" borderId="19" xfId="0" applyFont="1" applyFill="1" applyBorder="1" applyAlignment="1">
      <alignment horizontal="left"/>
    </xf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8" fillId="0" borderId="0" xfId="0" quotePrefix="1" applyFont="1" applyFill="1" applyAlignment="1">
      <alignment horizontal="left"/>
    </xf>
    <xf numFmtId="0" fontId="19" fillId="0" borderId="0" xfId="0" applyFont="1" applyFill="1" applyAlignment="1">
      <alignment horizontal="left"/>
    </xf>
    <xf numFmtId="0" fontId="20" fillId="0" borderId="0" xfId="0" applyFont="1" applyFill="1"/>
    <xf numFmtId="0" fontId="9" fillId="0" borderId="0" xfId="0" quotePrefix="1" applyFont="1" applyFill="1" applyAlignment="1">
      <alignment horizontal="left"/>
    </xf>
    <xf numFmtId="0" fontId="5" fillId="0" borderId="0" xfId="0" applyFont="1" applyFill="1" applyAlignment="1">
      <alignment horizontal="left"/>
    </xf>
  </cellXfs>
  <cellStyles count="3">
    <cellStyle name="Millares" xfId="1" builtinId="3"/>
    <cellStyle name="Normal" xfId="0" builtinId="0"/>
    <cellStyle name="Normal 2" xfId="2" xr:uid="{719CF9CE-58E2-48C8-88D4-8710F75173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831618</xdr:colOff>
      <xdr:row>0</xdr:row>
      <xdr:rowOff>6928</xdr:rowOff>
    </xdr:from>
    <xdr:to>
      <xdr:col>7</xdr:col>
      <xdr:colOff>960523</xdr:colOff>
      <xdr:row>4</xdr:row>
      <xdr:rowOff>114301</xdr:rowOff>
    </xdr:to>
    <xdr:pic>
      <xdr:nvPicPr>
        <xdr:cNvPr id="2" name="WordPictureWatermark2172124" descr="Hoja Membretada_SEFIPLAN_02-01">
          <a:extLst>
            <a:ext uri="{FF2B5EF4-FFF2-40B4-BE49-F238E27FC236}">
              <a16:creationId xmlns:a16="http://schemas.microsoft.com/office/drawing/2014/main" id="{CDEDF6CF-F706-4C9F-972C-9AAA82A2D5D5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30" t="5493" r="6421" b="84080"/>
        <a:stretch/>
      </xdr:blipFill>
      <xdr:spPr bwMode="auto">
        <a:xfrm>
          <a:off x="8670693" y="6928"/>
          <a:ext cx="2110105" cy="831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76199</xdr:colOff>
      <xdr:row>0</xdr:row>
      <xdr:rowOff>13854</xdr:rowOff>
    </xdr:from>
    <xdr:to>
      <xdr:col>1</xdr:col>
      <xdr:colOff>746759</xdr:colOff>
      <xdr:row>4</xdr:row>
      <xdr:rowOff>121227</xdr:rowOff>
    </xdr:to>
    <xdr:pic>
      <xdr:nvPicPr>
        <xdr:cNvPr id="3" name="WordPictureWatermark2172124" descr="Hoja Membretada_SEFIPLAN_02-01">
          <a:extLst>
            <a:ext uri="{FF2B5EF4-FFF2-40B4-BE49-F238E27FC236}">
              <a16:creationId xmlns:a16="http://schemas.microsoft.com/office/drawing/2014/main" id="{FDA514DA-F00D-4FDF-A1BA-2622BF8D5D21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6" t="5714" r="81293" b="84833"/>
        <a:stretch/>
      </xdr:blipFill>
      <xdr:spPr bwMode="auto">
        <a:xfrm>
          <a:off x="1057274" y="13854"/>
          <a:ext cx="670560" cy="831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sonalizado 2">
      <a:majorFont>
        <a:latin typeface="Arial Narrow"/>
        <a:ea typeface=""/>
        <a:cs typeface=""/>
      </a:majorFont>
      <a:minorFont>
        <a:latin typeface="Arial Narrow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73DE1-3372-49FF-A4BF-299A34ED448E}">
  <sheetPr>
    <tabColor rgb="FFFFFF00"/>
    <pageSetUpPr fitToPage="1"/>
  </sheetPr>
  <dimension ref="A1:I254"/>
  <sheetViews>
    <sheetView showGridLines="0" tabSelected="1" topLeftCell="A167" zoomScale="115" zoomScaleNormal="115" workbookViewId="0">
      <selection activeCell="J5" sqref="J5"/>
    </sheetView>
  </sheetViews>
  <sheetFormatPr baseColWidth="10" defaultColWidth="11" defaultRowHeight="14.25" x14ac:dyDescent="0.2"/>
  <cols>
    <col min="1" max="1" width="12.875" style="78" customWidth="1"/>
    <col min="2" max="2" width="48.25" style="1" customWidth="1"/>
    <col min="3" max="3" width="15.75" style="2" customWidth="1"/>
    <col min="4" max="7" width="13" style="2" customWidth="1"/>
    <col min="8" max="8" width="13.25" style="2" customWidth="1"/>
    <col min="9" max="9" width="5.25" customWidth="1"/>
  </cols>
  <sheetData>
    <row r="1" spans="1:9" x14ac:dyDescent="0.2">
      <c r="A1" s="62"/>
      <c r="I1" s="2"/>
    </row>
    <row r="2" spans="1:9" x14ac:dyDescent="0.2">
      <c r="A2" s="62"/>
      <c r="I2" s="2"/>
    </row>
    <row r="3" spans="1:9" x14ac:dyDescent="0.2">
      <c r="A3" s="62"/>
      <c r="I3" s="2"/>
    </row>
    <row r="4" spans="1:9" x14ac:dyDescent="0.2">
      <c r="A4" s="62"/>
      <c r="I4" s="2"/>
    </row>
    <row r="5" spans="1:9" x14ac:dyDescent="0.2">
      <c r="A5" s="62"/>
      <c r="I5" s="2"/>
    </row>
    <row r="6" spans="1:9" s="6" customFormat="1" ht="14.25" customHeight="1" x14ac:dyDescent="0.2">
      <c r="A6" s="63"/>
      <c r="B6" s="3" t="s">
        <v>0</v>
      </c>
      <c r="C6" s="4"/>
      <c r="D6" s="4"/>
      <c r="E6" s="4"/>
      <c r="F6" s="4"/>
      <c r="G6" s="4"/>
      <c r="H6" s="5"/>
    </row>
    <row r="7" spans="1:9" s="6" customFormat="1" ht="14.25" customHeight="1" x14ac:dyDescent="0.2">
      <c r="A7" s="63"/>
      <c r="B7" s="7" t="s">
        <v>1</v>
      </c>
      <c r="C7" s="8"/>
      <c r="D7" s="8"/>
      <c r="E7" s="8"/>
      <c r="F7" s="8"/>
      <c r="G7" s="8"/>
      <c r="H7" s="9"/>
    </row>
    <row r="8" spans="1:9" s="6" customFormat="1" ht="14.25" customHeight="1" x14ac:dyDescent="0.2">
      <c r="A8" s="63"/>
      <c r="B8" s="10" t="s">
        <v>2</v>
      </c>
      <c r="C8" s="11"/>
      <c r="D8" s="11"/>
      <c r="E8" s="11"/>
      <c r="F8" s="11"/>
      <c r="G8" s="11"/>
      <c r="H8" s="12"/>
    </row>
    <row r="9" spans="1:9" s="6" customFormat="1" ht="14.25" customHeight="1" x14ac:dyDescent="0.2">
      <c r="A9" s="63"/>
      <c r="B9" s="13" t="s">
        <v>133</v>
      </c>
      <c r="C9" s="11"/>
      <c r="D9" s="11"/>
      <c r="E9" s="11"/>
      <c r="F9" s="11"/>
      <c r="G9" s="11"/>
      <c r="H9" s="12"/>
    </row>
    <row r="10" spans="1:9" s="6" customFormat="1" ht="14.25" customHeight="1" x14ac:dyDescent="0.2">
      <c r="A10" s="63"/>
      <c r="B10" s="14" t="s">
        <v>3</v>
      </c>
      <c r="C10" s="15"/>
      <c r="D10" s="15"/>
      <c r="E10" s="15"/>
      <c r="F10" s="15"/>
      <c r="G10" s="15"/>
      <c r="H10" s="16"/>
    </row>
    <row r="11" spans="1:9" s="6" customFormat="1" ht="21" customHeight="1" x14ac:dyDescent="0.2">
      <c r="A11" s="63"/>
      <c r="B11" s="17" t="s">
        <v>4</v>
      </c>
      <c r="C11" s="18" t="s">
        <v>5</v>
      </c>
      <c r="D11" s="19"/>
      <c r="E11" s="19"/>
      <c r="F11" s="19"/>
      <c r="G11" s="20"/>
      <c r="H11" s="21" t="s">
        <v>6</v>
      </c>
    </row>
    <row r="12" spans="1:9" s="25" customFormat="1" ht="28.5" customHeight="1" x14ac:dyDescent="0.2">
      <c r="A12" s="64"/>
      <c r="B12" s="22"/>
      <c r="C12" s="23" t="s">
        <v>7</v>
      </c>
      <c r="D12" s="23" t="s">
        <v>8</v>
      </c>
      <c r="E12" s="23" t="s">
        <v>9</v>
      </c>
      <c r="F12" s="23" t="s">
        <v>10</v>
      </c>
      <c r="G12" s="23" t="s">
        <v>11</v>
      </c>
      <c r="H12" s="24"/>
    </row>
    <row r="13" spans="1:9" s="25" customFormat="1" ht="16.5" x14ac:dyDescent="0.3">
      <c r="A13" s="65"/>
      <c r="B13" s="26" t="s">
        <v>12</v>
      </c>
      <c r="C13" s="27">
        <f t="shared" ref="C13:H13" si="0">C14+C115</f>
        <v>37366139006</v>
      </c>
      <c r="D13" s="27">
        <f t="shared" si="0"/>
        <v>1846397452.8299904</v>
      </c>
      <c r="E13" s="27">
        <f t="shared" si="0"/>
        <v>39212536458.829987</v>
      </c>
      <c r="F13" s="27">
        <f t="shared" si="0"/>
        <v>25576145113.019985</v>
      </c>
      <c r="G13" s="27">
        <f t="shared" si="0"/>
        <v>24789442607.109989</v>
      </c>
      <c r="H13" s="28">
        <f t="shared" si="0"/>
        <v>13636391345.810001</v>
      </c>
    </row>
    <row r="14" spans="1:9" s="33" customFormat="1" ht="15" x14ac:dyDescent="0.25">
      <c r="A14" s="66"/>
      <c r="B14" s="29" t="s">
        <v>13</v>
      </c>
      <c r="C14" s="30">
        <f t="shared" ref="C14:H14" si="1">C15+C108</f>
        <v>31932810473</v>
      </c>
      <c r="D14" s="31">
        <f t="shared" si="1"/>
        <v>1328391176.9299903</v>
      </c>
      <c r="E14" s="31">
        <f t="shared" si="1"/>
        <v>33261201649.929989</v>
      </c>
      <c r="F14" s="31">
        <f t="shared" si="1"/>
        <v>21407589418.119984</v>
      </c>
      <c r="G14" s="31">
        <f t="shared" si="1"/>
        <v>20620886912.209988</v>
      </c>
      <c r="H14" s="32">
        <f t="shared" si="1"/>
        <v>11853612231.810001</v>
      </c>
    </row>
    <row r="15" spans="1:9" s="33" customFormat="1" ht="15" x14ac:dyDescent="0.25">
      <c r="A15" s="66"/>
      <c r="B15" s="34" t="s">
        <v>14</v>
      </c>
      <c r="C15" s="35">
        <f t="shared" ref="C15:H15" si="2">C16+C102</f>
        <v>31920825932</v>
      </c>
      <c r="D15" s="35">
        <f t="shared" si="2"/>
        <v>1326930921.9799902</v>
      </c>
      <c r="E15" s="35">
        <f t="shared" si="2"/>
        <v>33247756853.979988</v>
      </c>
      <c r="F15" s="35">
        <f t="shared" si="2"/>
        <v>21398609295.019985</v>
      </c>
      <c r="G15" s="35">
        <f t="shared" si="2"/>
        <v>20611906789.109989</v>
      </c>
      <c r="H15" s="36">
        <f t="shared" si="2"/>
        <v>11849147558.960001</v>
      </c>
    </row>
    <row r="16" spans="1:9" s="33" customFormat="1" ht="15" x14ac:dyDescent="0.25">
      <c r="A16" s="66"/>
      <c r="B16" s="37" t="s">
        <v>15</v>
      </c>
      <c r="C16" s="38">
        <f t="shared" ref="C16:H16" si="3">C17+C51+C101</f>
        <v>31920825932</v>
      </c>
      <c r="D16" s="38">
        <f t="shared" si="3"/>
        <v>1326930921.9799902</v>
      </c>
      <c r="E16" s="38">
        <f t="shared" si="3"/>
        <v>33247756853.979988</v>
      </c>
      <c r="F16" s="38">
        <f t="shared" si="3"/>
        <v>21398609295.019985</v>
      </c>
      <c r="G16" s="38">
        <f t="shared" si="3"/>
        <v>20611906789.109989</v>
      </c>
      <c r="H16" s="39">
        <f t="shared" si="3"/>
        <v>11849147558.960001</v>
      </c>
    </row>
    <row r="17" spans="1:8" s="33" customFormat="1" ht="15" x14ac:dyDescent="0.25">
      <c r="A17" s="66"/>
      <c r="B17" s="40" t="s">
        <v>16</v>
      </c>
      <c r="C17" s="41">
        <f t="shared" ref="C17:H17" si="4">C18+SUM(C42:C44)</f>
        <v>23067551367</v>
      </c>
      <c r="D17" s="41">
        <f t="shared" si="4"/>
        <v>1102321327.2499902</v>
      </c>
      <c r="E17" s="41">
        <f t="shared" si="4"/>
        <v>24169872694.249989</v>
      </c>
      <c r="F17" s="41">
        <f t="shared" si="4"/>
        <v>15113557777.679985</v>
      </c>
      <c r="G17" s="41">
        <f t="shared" si="4"/>
        <v>14461806722.489988</v>
      </c>
      <c r="H17" s="42">
        <f t="shared" si="4"/>
        <v>9056314916.5700035</v>
      </c>
    </row>
    <row r="18" spans="1:8" s="33" customFormat="1" ht="15" x14ac:dyDescent="0.25">
      <c r="A18" s="66"/>
      <c r="B18" s="43" t="s">
        <v>17</v>
      </c>
      <c r="C18" s="44">
        <f>SUM(C19:C36)+C41</f>
        <v>19127541618</v>
      </c>
      <c r="D18" s="44">
        <f t="shared" ref="D18:H18" si="5">SUM(D19:D36)+D41</f>
        <v>846403710.66998982</v>
      </c>
      <c r="E18" s="44">
        <f t="shared" si="5"/>
        <v>19973945328.669987</v>
      </c>
      <c r="F18" s="44">
        <f t="shared" si="5"/>
        <v>12317213508.519987</v>
      </c>
      <c r="G18" s="44">
        <f t="shared" si="5"/>
        <v>11667004089.179989</v>
      </c>
      <c r="H18" s="45">
        <f t="shared" si="5"/>
        <v>7656731820.1500025</v>
      </c>
    </row>
    <row r="19" spans="1:8" s="33" customFormat="1" ht="15" x14ac:dyDescent="0.25">
      <c r="A19" s="67"/>
      <c r="B19" s="46" t="s">
        <v>18</v>
      </c>
      <c r="C19" s="47">
        <v>290263937</v>
      </c>
      <c r="D19" s="47">
        <f>E19-C19</f>
        <v>-10643578.809999883</v>
      </c>
      <c r="E19" s="47">
        <v>279620358.19000012</v>
      </c>
      <c r="F19" s="47">
        <v>149712128.60000056</v>
      </c>
      <c r="G19" s="47">
        <v>145429593.81000057</v>
      </c>
      <c r="H19" s="48">
        <f>E19-F19</f>
        <v>129908229.58999956</v>
      </c>
    </row>
    <row r="20" spans="1:8" x14ac:dyDescent="0.2">
      <c r="A20" s="67"/>
      <c r="B20" s="46" t="s">
        <v>19</v>
      </c>
      <c r="C20" s="47">
        <v>227821936</v>
      </c>
      <c r="D20" s="47">
        <f t="shared" ref="D20:D35" si="6">E20-C20</f>
        <v>210416257.94000012</v>
      </c>
      <c r="E20" s="47">
        <v>438238193.94000012</v>
      </c>
      <c r="F20" s="47">
        <v>268568526.41999972</v>
      </c>
      <c r="G20" s="47">
        <v>242938765.78999981</v>
      </c>
      <c r="H20" s="48">
        <f t="shared" ref="H20:H35" si="7">E20-F20</f>
        <v>169669667.5200004</v>
      </c>
    </row>
    <row r="21" spans="1:8" x14ac:dyDescent="0.2">
      <c r="A21" s="67"/>
      <c r="B21" s="46" t="s">
        <v>20</v>
      </c>
      <c r="C21" s="47">
        <v>757008499</v>
      </c>
      <c r="D21" s="47">
        <f t="shared" si="6"/>
        <v>67320304.010001421</v>
      </c>
      <c r="E21" s="47">
        <v>824328803.01000142</v>
      </c>
      <c r="F21" s="47">
        <v>635781800.62999964</v>
      </c>
      <c r="G21" s="47">
        <v>626067395.74999964</v>
      </c>
      <c r="H21" s="48">
        <f t="shared" si="7"/>
        <v>188547002.38000178</v>
      </c>
    </row>
    <row r="22" spans="1:8" x14ac:dyDescent="0.2">
      <c r="A22" s="67"/>
      <c r="B22" s="46" t="s">
        <v>21</v>
      </c>
      <c r="C22" s="47">
        <v>131213621</v>
      </c>
      <c r="D22" s="47">
        <f t="shared" si="6"/>
        <v>2115867.8800001293</v>
      </c>
      <c r="E22" s="47">
        <v>133329488.88000013</v>
      </c>
      <c r="F22" s="47">
        <v>96165153.460000098</v>
      </c>
      <c r="G22" s="47">
        <v>82202748.590000123</v>
      </c>
      <c r="H22" s="48">
        <f t="shared" si="7"/>
        <v>37164335.420000032</v>
      </c>
    </row>
    <row r="23" spans="1:8" x14ac:dyDescent="0.2">
      <c r="A23" s="67"/>
      <c r="B23" s="46" t="s">
        <v>22</v>
      </c>
      <c r="C23" s="47">
        <v>2523520411</v>
      </c>
      <c r="D23" s="47">
        <f t="shared" si="6"/>
        <v>243101939.3900075</v>
      </c>
      <c r="E23" s="47">
        <v>2766622350.3900075</v>
      </c>
      <c r="F23" s="47">
        <v>1747792198.2199953</v>
      </c>
      <c r="G23" s="47">
        <v>1621439711.2499971</v>
      </c>
      <c r="H23" s="48">
        <f t="shared" si="7"/>
        <v>1018830152.1700122</v>
      </c>
    </row>
    <row r="24" spans="1:8" x14ac:dyDescent="0.2">
      <c r="A24" s="67"/>
      <c r="B24" s="46" t="s">
        <v>23</v>
      </c>
      <c r="C24" s="47">
        <v>182506506</v>
      </c>
      <c r="D24" s="47">
        <f t="shared" si="6"/>
        <v>-3989346.4999997616</v>
      </c>
      <c r="E24" s="47">
        <v>178517159.50000024</v>
      </c>
      <c r="F24" s="47">
        <v>111013916.35000007</v>
      </c>
      <c r="G24" s="47">
        <v>110504952.90000005</v>
      </c>
      <c r="H24" s="48">
        <f t="shared" si="7"/>
        <v>67503243.15000017</v>
      </c>
    </row>
    <row r="25" spans="1:8" x14ac:dyDescent="0.2">
      <c r="A25" s="67"/>
      <c r="B25" s="46" t="s">
        <v>24</v>
      </c>
      <c r="C25" s="47">
        <v>183887830</v>
      </c>
      <c r="D25" s="47">
        <f t="shared" si="6"/>
        <v>468315134.17999959</v>
      </c>
      <c r="E25" s="47">
        <v>652202964.17999959</v>
      </c>
      <c r="F25" s="47">
        <v>349597736.15000027</v>
      </c>
      <c r="G25" s="47">
        <v>311605574.76000005</v>
      </c>
      <c r="H25" s="48">
        <f t="shared" si="7"/>
        <v>302605228.02999932</v>
      </c>
    </row>
    <row r="26" spans="1:8" x14ac:dyDescent="0.2">
      <c r="A26" s="67"/>
      <c r="B26" s="46" t="s">
        <v>25</v>
      </c>
      <c r="C26" s="47">
        <v>879290526</v>
      </c>
      <c r="D26" s="47">
        <f t="shared" si="6"/>
        <v>21044529.619999647</v>
      </c>
      <c r="E26" s="47">
        <v>900335055.61999965</v>
      </c>
      <c r="F26" s="47">
        <v>479885142.74000019</v>
      </c>
      <c r="G26" s="47">
        <v>479461700.50000024</v>
      </c>
      <c r="H26" s="48">
        <f t="shared" si="7"/>
        <v>420449912.87999946</v>
      </c>
    </row>
    <row r="27" spans="1:8" x14ac:dyDescent="0.2">
      <c r="A27" s="68"/>
      <c r="B27" s="46" t="s">
        <v>26</v>
      </c>
      <c r="C27" s="47">
        <v>158417164</v>
      </c>
      <c r="D27" s="47">
        <f t="shared" si="6"/>
        <v>10329481.080000192</v>
      </c>
      <c r="E27" s="47">
        <v>168746645.08000019</v>
      </c>
      <c r="F27" s="47">
        <v>93446131.829999894</v>
      </c>
      <c r="G27" s="47">
        <v>81407848.179999918</v>
      </c>
      <c r="H27" s="48">
        <f t="shared" si="7"/>
        <v>75300513.250000298</v>
      </c>
    </row>
    <row r="28" spans="1:8" s="1" customFormat="1" x14ac:dyDescent="0.2">
      <c r="A28" s="67"/>
      <c r="B28" s="46" t="s">
        <v>27</v>
      </c>
      <c r="C28" s="47">
        <v>182310487</v>
      </c>
      <c r="D28" s="47">
        <f t="shared" si="6"/>
        <v>11733189.730000675</v>
      </c>
      <c r="E28" s="47">
        <v>194043676.73000067</v>
      </c>
      <c r="F28" s="47">
        <v>127522026.67000036</v>
      </c>
      <c r="G28" s="47">
        <v>121571347.47000054</v>
      </c>
      <c r="H28" s="48">
        <f t="shared" si="7"/>
        <v>66521650.060000315</v>
      </c>
    </row>
    <row r="29" spans="1:8" x14ac:dyDescent="0.2">
      <c r="A29" s="67"/>
      <c r="B29" s="46" t="s">
        <v>28</v>
      </c>
      <c r="C29" s="47">
        <v>861451561</v>
      </c>
      <c r="D29" s="47">
        <f t="shared" si="6"/>
        <v>12388.700000286102</v>
      </c>
      <c r="E29" s="47">
        <v>861463949.70000029</v>
      </c>
      <c r="F29" s="47">
        <v>703123514.86000001</v>
      </c>
      <c r="G29" s="47">
        <v>628375468.8900001</v>
      </c>
      <c r="H29" s="48">
        <f t="shared" si="7"/>
        <v>158340434.84000027</v>
      </c>
    </row>
    <row r="30" spans="1:8" x14ac:dyDescent="0.2">
      <c r="A30" s="67"/>
      <c r="B30" s="46" t="s">
        <v>29</v>
      </c>
      <c r="C30" s="47">
        <v>413196190</v>
      </c>
      <c r="D30" s="47">
        <f t="shared" si="6"/>
        <v>955941.77999961376</v>
      </c>
      <c r="E30" s="47">
        <v>414152131.77999961</v>
      </c>
      <c r="F30" s="47">
        <v>357662048.53999966</v>
      </c>
      <c r="G30" s="47">
        <v>320314702.87999988</v>
      </c>
      <c r="H30" s="48">
        <f t="shared" si="7"/>
        <v>56490083.23999995</v>
      </c>
    </row>
    <row r="31" spans="1:8" x14ac:dyDescent="0.2">
      <c r="A31" s="67"/>
      <c r="B31" s="46" t="s">
        <v>30</v>
      </c>
      <c r="C31" s="47">
        <v>547531312</v>
      </c>
      <c r="D31" s="47">
        <f t="shared" si="6"/>
        <v>215830531.07000136</v>
      </c>
      <c r="E31" s="47">
        <v>763361843.07000136</v>
      </c>
      <c r="F31" s="47">
        <v>519989942.80000061</v>
      </c>
      <c r="G31" s="47">
        <v>492418790.00000042</v>
      </c>
      <c r="H31" s="48">
        <f t="shared" si="7"/>
        <v>243371900.27000076</v>
      </c>
    </row>
    <row r="32" spans="1:8" x14ac:dyDescent="0.2">
      <c r="A32" s="67"/>
      <c r="B32" s="46" t="s">
        <v>31</v>
      </c>
      <c r="C32" s="47">
        <v>1706802468</v>
      </c>
      <c r="D32" s="47">
        <f t="shared" si="6"/>
        <v>155077179.18999982</v>
      </c>
      <c r="E32" s="47">
        <v>1861879647.1899998</v>
      </c>
      <c r="F32" s="47">
        <v>1083416551.3299983</v>
      </c>
      <c r="G32" s="47">
        <v>998624707.31999969</v>
      </c>
      <c r="H32" s="48">
        <f t="shared" si="7"/>
        <v>778463095.86000156</v>
      </c>
    </row>
    <row r="33" spans="1:8" x14ac:dyDescent="0.2">
      <c r="A33" s="69"/>
      <c r="B33" s="46" t="s">
        <v>32</v>
      </c>
      <c r="C33" s="47">
        <v>179865119</v>
      </c>
      <c r="D33" s="47">
        <f t="shared" si="6"/>
        <v>-3801900.5900003314</v>
      </c>
      <c r="E33" s="47">
        <v>176063218.40999967</v>
      </c>
      <c r="F33" s="47">
        <v>133623544.23000005</v>
      </c>
      <c r="G33" s="47">
        <v>129732354.50000001</v>
      </c>
      <c r="H33" s="48">
        <f t="shared" si="7"/>
        <v>42439674.17999962</v>
      </c>
    </row>
    <row r="34" spans="1:8" x14ac:dyDescent="0.2">
      <c r="A34" s="69"/>
      <c r="B34" s="46" t="s">
        <v>33</v>
      </c>
      <c r="C34" s="47">
        <v>4178052627</v>
      </c>
      <c r="D34" s="47">
        <f t="shared" si="6"/>
        <v>286308978.0099802</v>
      </c>
      <c r="E34" s="47">
        <v>4464361605.0099802</v>
      </c>
      <c r="F34" s="47">
        <v>2797716782.1599908</v>
      </c>
      <c r="G34" s="47">
        <v>2627450092.4499884</v>
      </c>
      <c r="H34" s="48">
        <f t="shared" si="7"/>
        <v>1666644822.8499894</v>
      </c>
    </row>
    <row r="35" spans="1:8" x14ac:dyDescent="0.2">
      <c r="A35" s="69"/>
      <c r="B35" s="46" t="s">
        <v>34</v>
      </c>
      <c r="C35" s="47">
        <v>893136996</v>
      </c>
      <c r="D35" s="47">
        <f t="shared" si="6"/>
        <v>-110137201.89000058</v>
      </c>
      <c r="E35" s="47">
        <v>782999794.10999942</v>
      </c>
      <c r="F35" s="47">
        <v>476700016.56000179</v>
      </c>
      <c r="G35" s="47">
        <v>461961987.1700018</v>
      </c>
      <c r="H35" s="48">
        <f t="shared" si="7"/>
        <v>306299777.54999763</v>
      </c>
    </row>
    <row r="36" spans="1:8" s="33" customFormat="1" ht="15" x14ac:dyDescent="0.25">
      <c r="A36" s="66"/>
      <c r="B36" s="46" t="s">
        <v>35</v>
      </c>
      <c r="C36" s="44">
        <f>SUM(C37:C40)</f>
        <v>2791052238</v>
      </c>
      <c r="D36" s="44">
        <f t="shared" ref="D36:H36" si="8">SUM(D37:D40)</f>
        <v>-743176577.96999979</v>
      </c>
      <c r="E36" s="44">
        <f t="shared" si="8"/>
        <v>2047875660.03</v>
      </c>
      <c r="F36" s="44">
        <f t="shared" si="8"/>
        <v>622320561.62</v>
      </c>
      <c r="G36" s="44">
        <f t="shared" si="8"/>
        <v>622320561.62</v>
      </c>
      <c r="H36" s="45">
        <f t="shared" si="8"/>
        <v>1425555098.4099998</v>
      </c>
    </row>
    <row r="37" spans="1:8" ht="16.5" x14ac:dyDescent="0.3">
      <c r="A37" s="70"/>
      <c r="B37" s="49" t="s">
        <v>36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1">
        <f t="shared" ref="H37:H43" si="9">E37-F37</f>
        <v>0</v>
      </c>
    </row>
    <row r="38" spans="1:8" ht="16.5" x14ac:dyDescent="0.3">
      <c r="A38" s="71"/>
      <c r="B38" s="49" t="s">
        <v>37</v>
      </c>
      <c r="C38" s="50">
        <v>930229246.5</v>
      </c>
      <c r="D38" s="50">
        <v>-410557985.30000007</v>
      </c>
      <c r="E38" s="50">
        <v>519671261.19999999</v>
      </c>
      <c r="F38" s="50">
        <v>0</v>
      </c>
      <c r="G38" s="50">
        <v>0</v>
      </c>
      <c r="H38" s="51">
        <f t="shared" si="9"/>
        <v>519671261.19999999</v>
      </c>
    </row>
    <row r="39" spans="1:8" ht="16.5" x14ac:dyDescent="0.3">
      <c r="A39" s="70"/>
      <c r="B39" s="49" t="s">
        <v>38</v>
      </c>
      <c r="C39" s="50">
        <v>0</v>
      </c>
      <c r="D39" s="50">
        <v>0</v>
      </c>
      <c r="E39" s="50">
        <v>0</v>
      </c>
      <c r="F39" s="50">
        <v>0</v>
      </c>
      <c r="G39" s="50">
        <v>0</v>
      </c>
      <c r="H39" s="51">
        <f t="shared" si="9"/>
        <v>0</v>
      </c>
    </row>
    <row r="40" spans="1:8" ht="16.5" x14ac:dyDescent="0.3">
      <c r="A40" s="71"/>
      <c r="B40" s="49" t="s">
        <v>39</v>
      </c>
      <c r="C40" s="50">
        <v>1860822991.5</v>
      </c>
      <c r="D40" s="50">
        <v>-332618592.66999972</v>
      </c>
      <c r="E40" s="50">
        <v>1528204398.8299999</v>
      </c>
      <c r="F40" s="50">
        <v>622320561.62</v>
      </c>
      <c r="G40" s="50">
        <v>622320561.62</v>
      </c>
      <c r="H40" s="51">
        <f t="shared" si="9"/>
        <v>905883837.20999992</v>
      </c>
    </row>
    <row r="41" spans="1:8" ht="16.5" x14ac:dyDescent="0.3">
      <c r="A41" s="71"/>
      <c r="B41" s="52" t="s">
        <v>40</v>
      </c>
      <c r="C41" s="44">
        <v>2040212190</v>
      </c>
      <c r="D41" s="44">
        <v>25590593.849999938</v>
      </c>
      <c r="E41" s="44">
        <v>2065802783.8499997</v>
      </c>
      <c r="F41" s="44">
        <v>1563175785.3499997</v>
      </c>
      <c r="G41" s="44">
        <v>1563175785.3499997</v>
      </c>
      <c r="H41" s="45">
        <f t="shared" si="9"/>
        <v>502626998.5</v>
      </c>
    </row>
    <row r="42" spans="1:8" x14ac:dyDescent="0.2">
      <c r="A42" s="66"/>
      <c r="B42" s="43" t="s">
        <v>41</v>
      </c>
      <c r="C42" s="44">
        <v>768858982</v>
      </c>
      <c r="D42" s="44">
        <f t="shared" ref="D42:D50" si="10">E42-C42</f>
        <v>21377161</v>
      </c>
      <c r="E42" s="44">
        <v>790236143</v>
      </c>
      <c r="F42" s="44">
        <v>543396728.5</v>
      </c>
      <c r="G42" s="44">
        <v>543396728.5</v>
      </c>
      <c r="H42" s="45">
        <f t="shared" si="9"/>
        <v>246839414.5</v>
      </c>
    </row>
    <row r="43" spans="1:8" s="33" customFormat="1" ht="15" x14ac:dyDescent="0.25">
      <c r="A43" s="66"/>
      <c r="B43" s="43" t="s">
        <v>42</v>
      </c>
      <c r="C43" s="44">
        <v>1015164629</v>
      </c>
      <c r="D43" s="44">
        <f t="shared" si="10"/>
        <v>45553432</v>
      </c>
      <c r="E43" s="44">
        <v>1060718061</v>
      </c>
      <c r="F43" s="44">
        <v>720295014</v>
      </c>
      <c r="G43" s="44">
        <v>720295014</v>
      </c>
      <c r="H43" s="45">
        <f t="shared" si="9"/>
        <v>340423047</v>
      </c>
    </row>
    <row r="44" spans="1:8" s="33" customFormat="1" ht="15" x14ac:dyDescent="0.25">
      <c r="A44" s="66"/>
      <c r="B44" s="43" t="s">
        <v>43</v>
      </c>
      <c r="C44" s="44">
        <f t="shared" ref="C44:H44" si="11">SUM(C45:C50)</f>
        <v>2155986138</v>
      </c>
      <c r="D44" s="44">
        <f t="shared" si="10"/>
        <v>188987023.5800004</v>
      </c>
      <c r="E44" s="44">
        <f t="shared" si="11"/>
        <v>2344973161.5800004</v>
      </c>
      <c r="F44" s="44">
        <f t="shared" si="11"/>
        <v>1532652526.6599989</v>
      </c>
      <c r="G44" s="44">
        <f t="shared" si="11"/>
        <v>1531110890.809999</v>
      </c>
      <c r="H44" s="45">
        <f t="shared" si="11"/>
        <v>812320634.92000151</v>
      </c>
    </row>
    <row r="45" spans="1:8" x14ac:dyDescent="0.2">
      <c r="A45" s="67"/>
      <c r="B45" s="46" t="s">
        <v>44</v>
      </c>
      <c r="C45" s="47">
        <v>219663150</v>
      </c>
      <c r="D45" s="47">
        <f t="shared" si="10"/>
        <v>-6103227.5800000131</v>
      </c>
      <c r="E45" s="47">
        <v>213559922.41999999</v>
      </c>
      <c r="F45" s="47">
        <v>136302977.26999998</v>
      </c>
      <c r="G45" s="47">
        <v>134761341.41999999</v>
      </c>
      <c r="H45" s="48">
        <f t="shared" ref="H45:H50" si="12">E45-F45</f>
        <v>77256945.150000006</v>
      </c>
    </row>
    <row r="46" spans="1:8" x14ac:dyDescent="0.2">
      <c r="A46" s="67"/>
      <c r="B46" s="46" t="s">
        <v>45</v>
      </c>
      <c r="C46" s="47">
        <v>76858458</v>
      </c>
      <c r="D46" s="47">
        <f t="shared" si="10"/>
        <v>1303922</v>
      </c>
      <c r="E46" s="47">
        <v>78162380</v>
      </c>
      <c r="F46" s="47">
        <v>52350905</v>
      </c>
      <c r="G46" s="47">
        <v>52350905</v>
      </c>
      <c r="H46" s="48">
        <f t="shared" si="12"/>
        <v>25811475</v>
      </c>
    </row>
    <row r="47" spans="1:8" x14ac:dyDescent="0.2">
      <c r="A47" s="67"/>
      <c r="B47" s="46" t="s">
        <v>46</v>
      </c>
      <c r="C47" s="47">
        <v>45777156</v>
      </c>
      <c r="D47" s="47">
        <f t="shared" si="10"/>
        <v>3300000</v>
      </c>
      <c r="E47" s="47">
        <v>49077156</v>
      </c>
      <c r="F47" s="47">
        <v>33416666</v>
      </c>
      <c r="G47" s="47">
        <v>33416666</v>
      </c>
      <c r="H47" s="48">
        <f t="shared" si="12"/>
        <v>15660490</v>
      </c>
    </row>
    <row r="48" spans="1:8" x14ac:dyDescent="0.2">
      <c r="A48" s="67"/>
      <c r="B48" s="46" t="s">
        <v>47</v>
      </c>
      <c r="C48" s="47">
        <v>1643411949</v>
      </c>
      <c r="D48" s="47">
        <f t="shared" si="10"/>
        <v>179647760.66000032</v>
      </c>
      <c r="E48" s="47">
        <v>1823059709.6600003</v>
      </c>
      <c r="F48" s="47">
        <v>1187862933.9499989</v>
      </c>
      <c r="G48" s="47">
        <v>1187862933.9499989</v>
      </c>
      <c r="H48" s="48">
        <f t="shared" si="12"/>
        <v>635196775.71000147</v>
      </c>
    </row>
    <row r="49" spans="1:8" ht="25.5" x14ac:dyDescent="0.2">
      <c r="A49" s="72"/>
      <c r="B49" s="46" t="s">
        <v>48</v>
      </c>
      <c r="C49" s="47">
        <v>110000000</v>
      </c>
      <c r="D49" s="47">
        <f t="shared" si="10"/>
        <v>12380632.080000013</v>
      </c>
      <c r="E49" s="47">
        <v>122380632.08000001</v>
      </c>
      <c r="F49" s="47">
        <v>84264248.969999999</v>
      </c>
      <c r="G49" s="47">
        <v>84264248.969999999</v>
      </c>
      <c r="H49" s="48">
        <f t="shared" si="12"/>
        <v>38116383.110000014</v>
      </c>
    </row>
    <row r="50" spans="1:8" ht="30.75" customHeight="1" x14ac:dyDescent="0.2">
      <c r="A50" s="72"/>
      <c r="B50" s="46" t="s">
        <v>49</v>
      </c>
      <c r="C50" s="47">
        <v>60275425</v>
      </c>
      <c r="D50" s="47">
        <f t="shared" si="10"/>
        <v>-1542063.5799999982</v>
      </c>
      <c r="E50" s="47">
        <v>58733361.420000002</v>
      </c>
      <c r="F50" s="47">
        <v>38454795.469999999</v>
      </c>
      <c r="G50" s="47">
        <v>38454795.469999999</v>
      </c>
      <c r="H50" s="48">
        <f t="shared" si="12"/>
        <v>20278565.950000003</v>
      </c>
    </row>
    <row r="51" spans="1:8" s="33" customFormat="1" ht="30.75" customHeight="1" x14ac:dyDescent="0.25">
      <c r="A51" s="66"/>
      <c r="B51" s="40" t="s">
        <v>50</v>
      </c>
      <c r="C51" s="41">
        <f>C52+C82+C71+C73+C85+C78+C95+C90+C99</f>
        <v>8853274565</v>
      </c>
      <c r="D51" s="41">
        <f t="shared" ref="D51:H51" si="13">D52+D82+D71+D73+D85+D78+D95+D90+D99</f>
        <v>224609594.72999999</v>
      </c>
      <c r="E51" s="41">
        <f t="shared" si="13"/>
        <v>9077884159.7299995</v>
      </c>
      <c r="F51" s="41">
        <f t="shared" si="13"/>
        <v>6285051517.3400002</v>
      </c>
      <c r="G51" s="41">
        <f t="shared" si="13"/>
        <v>6150100066.6199999</v>
      </c>
      <c r="H51" s="42">
        <f t="shared" si="13"/>
        <v>2792832642.389998</v>
      </c>
    </row>
    <row r="52" spans="1:8" s="33" customFormat="1" ht="15" x14ac:dyDescent="0.25">
      <c r="A52" s="66"/>
      <c r="B52" s="43" t="s">
        <v>51</v>
      </c>
      <c r="C52" s="44">
        <f t="shared" ref="C52:H52" si="14">SUM(C53:C70)</f>
        <v>3382087108</v>
      </c>
      <c r="D52" s="44">
        <f t="shared" si="14"/>
        <v>130903043.72</v>
      </c>
      <c r="E52" s="44">
        <f t="shared" si="14"/>
        <v>3512990151.7199998</v>
      </c>
      <c r="F52" s="44">
        <f t="shared" si="14"/>
        <v>2544412620.1900001</v>
      </c>
      <c r="G52" s="44">
        <f t="shared" si="14"/>
        <v>2541312620.1900001</v>
      </c>
      <c r="H52" s="45">
        <f t="shared" si="14"/>
        <v>968577531.52999973</v>
      </c>
    </row>
    <row r="53" spans="1:8" s="1" customFormat="1" x14ac:dyDescent="0.2">
      <c r="A53" s="67"/>
      <c r="B53" s="46" t="s">
        <v>52</v>
      </c>
      <c r="C53" s="47">
        <v>1070185287</v>
      </c>
      <c r="D53" s="47">
        <f t="shared" ref="D53:D70" si="15">E53-C53</f>
        <v>-175714533.06999981</v>
      </c>
      <c r="E53" s="47">
        <v>894470753.93000019</v>
      </c>
      <c r="F53" s="47">
        <v>669806967.57000017</v>
      </c>
      <c r="G53" s="47">
        <v>669806967.57000017</v>
      </c>
      <c r="H53" s="48">
        <f t="shared" ref="H53:H70" si="16">E53-F53</f>
        <v>224663786.36000001</v>
      </c>
    </row>
    <row r="54" spans="1:8" x14ac:dyDescent="0.2">
      <c r="A54" s="67"/>
      <c r="B54" s="46" t="s">
        <v>53</v>
      </c>
      <c r="C54" s="47">
        <v>587905209</v>
      </c>
      <c r="D54" s="47">
        <f t="shared" si="15"/>
        <v>21502566.039999962</v>
      </c>
      <c r="E54" s="47">
        <v>609407775.03999996</v>
      </c>
      <c r="F54" s="47">
        <v>401532052.71000004</v>
      </c>
      <c r="G54" s="47">
        <v>401532052.71000004</v>
      </c>
      <c r="H54" s="48">
        <f t="shared" si="16"/>
        <v>207875722.32999992</v>
      </c>
    </row>
    <row r="55" spans="1:8" s="33" customFormat="1" ht="26.25" x14ac:dyDescent="0.25">
      <c r="A55" s="67"/>
      <c r="B55" s="46" t="s">
        <v>54</v>
      </c>
      <c r="C55" s="47">
        <v>57533339</v>
      </c>
      <c r="D55" s="47">
        <f t="shared" si="15"/>
        <v>-2914929.200000003</v>
      </c>
      <c r="E55" s="47">
        <v>54618409.799999997</v>
      </c>
      <c r="F55" s="47">
        <v>32916304</v>
      </c>
      <c r="G55" s="47">
        <v>32916304</v>
      </c>
      <c r="H55" s="48">
        <f t="shared" si="16"/>
        <v>21702105.799999997</v>
      </c>
    </row>
    <row r="56" spans="1:8" ht="25.5" x14ac:dyDescent="0.2">
      <c r="A56" s="67"/>
      <c r="B56" s="46" t="s">
        <v>55</v>
      </c>
      <c r="C56" s="47">
        <v>227108117</v>
      </c>
      <c r="D56" s="47">
        <f t="shared" si="15"/>
        <v>14451604</v>
      </c>
      <c r="E56" s="47">
        <v>241559721</v>
      </c>
      <c r="F56" s="47">
        <v>160605055.29000002</v>
      </c>
      <c r="G56" s="47">
        <v>160605055.29000002</v>
      </c>
      <c r="H56" s="48">
        <f t="shared" si="16"/>
        <v>80954665.709999979</v>
      </c>
    </row>
    <row r="57" spans="1:8" ht="25.5" x14ac:dyDescent="0.2">
      <c r="A57" s="67"/>
      <c r="B57" s="46" t="s">
        <v>56</v>
      </c>
      <c r="C57" s="47">
        <v>250181572</v>
      </c>
      <c r="D57" s="47">
        <f t="shared" si="15"/>
        <v>-18890982.300000012</v>
      </c>
      <c r="E57" s="47">
        <v>231290589.69999999</v>
      </c>
      <c r="F57" s="47">
        <v>155071680</v>
      </c>
      <c r="G57" s="47">
        <v>155071680</v>
      </c>
      <c r="H57" s="48">
        <f t="shared" si="16"/>
        <v>76218909.699999988</v>
      </c>
    </row>
    <row r="58" spans="1:8" s="33" customFormat="1" ht="26.25" x14ac:dyDescent="0.25">
      <c r="A58" s="67"/>
      <c r="B58" s="46" t="s">
        <v>57</v>
      </c>
      <c r="C58" s="47">
        <v>57557756</v>
      </c>
      <c r="D58" s="47">
        <f t="shared" si="15"/>
        <v>23421</v>
      </c>
      <c r="E58" s="47">
        <v>57581177</v>
      </c>
      <c r="F58" s="47">
        <v>39620968.379999995</v>
      </c>
      <c r="G58" s="47">
        <v>39620968.379999995</v>
      </c>
      <c r="H58" s="48">
        <f t="shared" si="16"/>
        <v>17960208.620000005</v>
      </c>
    </row>
    <row r="59" spans="1:8" x14ac:dyDescent="0.2">
      <c r="A59" s="67"/>
      <c r="B59" s="46" t="s">
        <v>58</v>
      </c>
      <c r="C59" s="47">
        <v>59013615</v>
      </c>
      <c r="D59" s="47">
        <f t="shared" si="15"/>
        <v>1364107.4400000125</v>
      </c>
      <c r="E59" s="47">
        <v>60377722.440000013</v>
      </c>
      <c r="F59" s="47">
        <v>35395889.219999991</v>
      </c>
      <c r="G59" s="47">
        <v>35295889.219999991</v>
      </c>
      <c r="H59" s="48">
        <f t="shared" si="16"/>
        <v>24981833.220000021</v>
      </c>
    </row>
    <row r="60" spans="1:8" x14ac:dyDescent="0.2">
      <c r="A60" s="67"/>
      <c r="B60" s="46" t="s">
        <v>59</v>
      </c>
      <c r="C60" s="47">
        <v>50775793</v>
      </c>
      <c r="D60" s="47">
        <f t="shared" si="15"/>
        <v>4895143.9999999925</v>
      </c>
      <c r="E60" s="47">
        <v>55670936.999999993</v>
      </c>
      <c r="F60" s="47">
        <v>32812592.539999999</v>
      </c>
      <c r="G60" s="47">
        <v>32812592.539999999</v>
      </c>
      <c r="H60" s="48">
        <f t="shared" si="16"/>
        <v>22858344.459999993</v>
      </c>
    </row>
    <row r="61" spans="1:8" x14ac:dyDescent="0.2">
      <c r="A61" s="67"/>
      <c r="B61" s="46" t="s">
        <v>60</v>
      </c>
      <c r="C61" s="47">
        <v>62790208</v>
      </c>
      <c r="D61" s="47">
        <f t="shared" si="15"/>
        <v>664370</v>
      </c>
      <c r="E61" s="47">
        <v>63454578</v>
      </c>
      <c r="F61" s="47">
        <v>43141703.56000001</v>
      </c>
      <c r="G61" s="47">
        <v>43141703.56000001</v>
      </c>
      <c r="H61" s="48">
        <f t="shared" si="16"/>
        <v>20312874.43999999</v>
      </c>
    </row>
    <row r="62" spans="1:8" x14ac:dyDescent="0.2">
      <c r="A62" s="68"/>
      <c r="B62" s="46" t="s">
        <v>61</v>
      </c>
      <c r="C62" s="47">
        <v>27978071</v>
      </c>
      <c r="D62" s="47">
        <f t="shared" si="15"/>
        <v>-3000000</v>
      </c>
      <c r="E62" s="47">
        <v>24978071</v>
      </c>
      <c r="F62" s="47">
        <v>16925394.690000001</v>
      </c>
      <c r="G62" s="47">
        <v>16925394.690000001</v>
      </c>
      <c r="H62" s="48">
        <f t="shared" si="16"/>
        <v>8052676.3099999987</v>
      </c>
    </row>
    <row r="63" spans="1:8" x14ac:dyDescent="0.2">
      <c r="A63" s="67"/>
      <c r="B63" s="46" t="s">
        <v>62</v>
      </c>
      <c r="C63" s="47">
        <v>83578705</v>
      </c>
      <c r="D63" s="47">
        <f t="shared" si="15"/>
        <v>7199967.7199999988</v>
      </c>
      <c r="E63" s="47">
        <v>90778672.719999999</v>
      </c>
      <c r="F63" s="47">
        <v>81071003.969999999</v>
      </c>
      <c r="G63" s="47">
        <v>81071003.969999999</v>
      </c>
      <c r="H63" s="48">
        <f t="shared" si="16"/>
        <v>9707668.75</v>
      </c>
    </row>
    <row r="64" spans="1:8" ht="25.5" x14ac:dyDescent="0.2">
      <c r="A64" s="67"/>
      <c r="B64" s="53" t="s">
        <v>63</v>
      </c>
      <c r="C64" s="47">
        <v>254584783</v>
      </c>
      <c r="D64" s="47">
        <f t="shared" si="15"/>
        <v>66258038.159999907</v>
      </c>
      <c r="E64" s="47">
        <v>320842821.15999991</v>
      </c>
      <c r="F64" s="47">
        <v>294624290.9199999</v>
      </c>
      <c r="G64" s="47">
        <v>294624290.9199999</v>
      </c>
      <c r="H64" s="48">
        <f t="shared" si="16"/>
        <v>26218530.24000001</v>
      </c>
    </row>
    <row r="65" spans="1:8" x14ac:dyDescent="0.2">
      <c r="A65" s="69"/>
      <c r="B65" s="46" t="s">
        <v>64</v>
      </c>
      <c r="C65" s="47">
        <v>31021413</v>
      </c>
      <c r="D65" s="47">
        <f t="shared" si="15"/>
        <v>558385</v>
      </c>
      <c r="E65" s="47">
        <v>31579798</v>
      </c>
      <c r="F65" s="47">
        <v>20623354.41</v>
      </c>
      <c r="G65" s="47">
        <v>20623354.41</v>
      </c>
      <c r="H65" s="48">
        <f t="shared" si="16"/>
        <v>10956443.59</v>
      </c>
    </row>
    <row r="66" spans="1:8" x14ac:dyDescent="0.2">
      <c r="A66" s="67"/>
      <c r="B66" s="53" t="s">
        <v>65</v>
      </c>
      <c r="C66" s="47">
        <v>23386092</v>
      </c>
      <c r="D66" s="47">
        <f t="shared" si="15"/>
        <v>0</v>
      </c>
      <c r="E66" s="47">
        <v>23386092</v>
      </c>
      <c r="F66" s="47">
        <v>15940497.32</v>
      </c>
      <c r="G66" s="47">
        <v>15940497.32</v>
      </c>
      <c r="H66" s="48">
        <f t="shared" si="16"/>
        <v>7445594.6799999997</v>
      </c>
    </row>
    <row r="67" spans="1:8" x14ac:dyDescent="0.2">
      <c r="A67" s="67"/>
      <c r="B67" s="46" t="s">
        <v>66</v>
      </c>
      <c r="C67" s="47">
        <v>17070401</v>
      </c>
      <c r="D67" s="47">
        <f t="shared" si="15"/>
        <v>857433</v>
      </c>
      <c r="E67" s="47">
        <v>17927834</v>
      </c>
      <c r="F67" s="47">
        <v>11767852.870000001</v>
      </c>
      <c r="G67" s="47">
        <v>11767852.870000001</v>
      </c>
      <c r="H67" s="48">
        <f t="shared" si="16"/>
        <v>6159981.129999999</v>
      </c>
    </row>
    <row r="68" spans="1:8" x14ac:dyDescent="0.2">
      <c r="A68" s="69"/>
      <c r="B68" s="46" t="s">
        <v>67</v>
      </c>
      <c r="C68" s="47">
        <v>13213655</v>
      </c>
      <c r="D68" s="47">
        <f t="shared" si="15"/>
        <v>405061.49999999814</v>
      </c>
      <c r="E68" s="47">
        <v>13618716.499999998</v>
      </c>
      <c r="F68" s="47">
        <v>9470680.6700000018</v>
      </c>
      <c r="G68" s="47">
        <v>9470680.6700000018</v>
      </c>
      <c r="H68" s="48">
        <f t="shared" si="16"/>
        <v>4148035.8299999963</v>
      </c>
    </row>
    <row r="69" spans="1:8" x14ac:dyDescent="0.2">
      <c r="A69" s="69"/>
      <c r="B69" s="53" t="s">
        <v>68</v>
      </c>
      <c r="C69" s="47">
        <v>5238366</v>
      </c>
      <c r="D69" s="47">
        <f t="shared" si="15"/>
        <v>232385</v>
      </c>
      <c r="E69" s="47">
        <v>5470751</v>
      </c>
      <c r="F69" s="47">
        <v>3949425.54</v>
      </c>
      <c r="G69" s="47">
        <v>3949425.54</v>
      </c>
      <c r="H69" s="48">
        <f t="shared" si="16"/>
        <v>1521325.46</v>
      </c>
    </row>
    <row r="70" spans="1:8" x14ac:dyDescent="0.2">
      <c r="A70" s="69"/>
      <c r="B70" s="53" t="s">
        <v>69</v>
      </c>
      <c r="C70" s="47">
        <v>502964726</v>
      </c>
      <c r="D70" s="47">
        <f t="shared" si="15"/>
        <v>213011005.42999995</v>
      </c>
      <c r="E70" s="47">
        <v>715975731.42999995</v>
      </c>
      <c r="F70" s="47">
        <v>519136906.53000003</v>
      </c>
      <c r="G70" s="47">
        <v>516136906.53000003</v>
      </c>
      <c r="H70" s="48">
        <f t="shared" si="16"/>
        <v>196838824.89999992</v>
      </c>
    </row>
    <row r="71" spans="1:8" x14ac:dyDescent="0.2">
      <c r="A71" s="66"/>
      <c r="B71" s="43" t="s">
        <v>70</v>
      </c>
      <c r="C71" s="44">
        <f t="shared" ref="C71:H71" si="17">SUM(C72:C72)</f>
        <v>2294318690</v>
      </c>
      <c r="D71" s="44">
        <f t="shared" si="17"/>
        <v>101096690.35000038</v>
      </c>
      <c r="E71" s="44">
        <f t="shared" si="17"/>
        <v>2395415380.3500004</v>
      </c>
      <c r="F71" s="44">
        <f t="shared" si="17"/>
        <v>1366681120.5600011</v>
      </c>
      <c r="G71" s="44">
        <f t="shared" si="17"/>
        <v>1312382867.3100009</v>
      </c>
      <c r="H71" s="45">
        <f t="shared" si="17"/>
        <v>1028734259.7899992</v>
      </c>
    </row>
    <row r="72" spans="1:8" s="1" customFormat="1" x14ac:dyDescent="0.2">
      <c r="A72" s="67"/>
      <c r="B72" s="46" t="s">
        <v>71</v>
      </c>
      <c r="C72" s="47">
        <v>2294318690</v>
      </c>
      <c r="D72" s="47">
        <f t="shared" ref="D72" si="18">E72-C72</f>
        <v>101096690.35000038</v>
      </c>
      <c r="E72" s="47">
        <v>2395415380.3500004</v>
      </c>
      <c r="F72" s="47">
        <v>1366681120.5600011</v>
      </c>
      <c r="G72" s="47">
        <v>1312382867.3100009</v>
      </c>
      <c r="H72" s="48">
        <f>E72-F72</f>
        <v>1028734259.7899992</v>
      </c>
    </row>
    <row r="73" spans="1:8" x14ac:dyDescent="0.2">
      <c r="A73" s="66"/>
      <c r="B73" s="43" t="s">
        <v>72</v>
      </c>
      <c r="C73" s="44">
        <f>SUM(C74:C77)</f>
        <v>269962231</v>
      </c>
      <c r="D73" s="44">
        <f t="shared" ref="D73:H73" si="19">SUM(D74:D77)</f>
        <v>139544623.68000001</v>
      </c>
      <c r="E73" s="44">
        <f t="shared" si="19"/>
        <v>409506854.68000001</v>
      </c>
      <c r="F73" s="44">
        <f t="shared" si="19"/>
        <v>319380413</v>
      </c>
      <c r="G73" s="44">
        <f t="shared" si="19"/>
        <v>263682595.53000003</v>
      </c>
      <c r="H73" s="45">
        <f t="shared" si="19"/>
        <v>90126441.680000022</v>
      </c>
    </row>
    <row r="74" spans="1:8" x14ac:dyDescent="0.2">
      <c r="A74" s="67"/>
      <c r="B74" s="46" t="s">
        <v>73</v>
      </c>
      <c r="C74" s="47">
        <v>118378305</v>
      </c>
      <c r="D74" s="47">
        <f t="shared" ref="D74:D77" si="20">E74-C74</f>
        <v>3844781.0700000376</v>
      </c>
      <c r="E74" s="47">
        <v>122223086.07000004</v>
      </c>
      <c r="F74" s="47">
        <v>82734697.780000061</v>
      </c>
      <c r="G74" s="47">
        <v>82734697.780000061</v>
      </c>
      <c r="H74" s="48">
        <f t="shared" ref="H74:H77" si="21">E74-F74</f>
        <v>39488388.289999977</v>
      </c>
    </row>
    <row r="75" spans="1:8" ht="25.5" x14ac:dyDescent="0.2">
      <c r="A75" s="67"/>
      <c r="B75" s="54" t="s">
        <v>74</v>
      </c>
      <c r="C75" s="47">
        <v>45664519</v>
      </c>
      <c r="D75" s="47">
        <f t="shared" si="20"/>
        <v>3879285.0000000149</v>
      </c>
      <c r="E75" s="47">
        <v>49543804.000000015</v>
      </c>
      <c r="F75" s="47">
        <v>36093440.43</v>
      </c>
      <c r="G75" s="47">
        <v>36093440.43</v>
      </c>
      <c r="H75" s="48">
        <f t="shared" si="21"/>
        <v>13450363.570000015</v>
      </c>
    </row>
    <row r="76" spans="1:8" ht="25.5" x14ac:dyDescent="0.2">
      <c r="A76" s="67"/>
      <c r="B76" s="54" t="s">
        <v>75</v>
      </c>
      <c r="C76" s="47">
        <v>66465805</v>
      </c>
      <c r="D76" s="47">
        <f t="shared" si="20"/>
        <v>22571792.289999962</v>
      </c>
      <c r="E76" s="47">
        <v>89037597.289999962</v>
      </c>
      <c r="F76" s="47">
        <v>73407817.319999948</v>
      </c>
      <c r="G76" s="47">
        <v>73407817.319999948</v>
      </c>
      <c r="H76" s="48">
        <f t="shared" si="21"/>
        <v>15629779.970000014</v>
      </c>
    </row>
    <row r="77" spans="1:8" x14ac:dyDescent="0.2">
      <c r="A77" s="67"/>
      <c r="B77" s="54" t="s">
        <v>76</v>
      </c>
      <c r="C77" s="47">
        <v>39453602</v>
      </c>
      <c r="D77" s="47">
        <f t="shared" si="20"/>
        <v>109248765.31999999</v>
      </c>
      <c r="E77" s="47">
        <v>148702367.31999999</v>
      </c>
      <c r="F77" s="47">
        <v>127144457.46999998</v>
      </c>
      <c r="G77" s="47">
        <v>71446639.999999985</v>
      </c>
      <c r="H77" s="48">
        <f t="shared" si="21"/>
        <v>21557909.850000009</v>
      </c>
    </row>
    <row r="78" spans="1:8" x14ac:dyDescent="0.2">
      <c r="A78" s="66"/>
      <c r="B78" s="43" t="s">
        <v>77</v>
      </c>
      <c r="C78" s="44">
        <f t="shared" ref="C78:H78" si="22">SUM(C79:C81)</f>
        <v>901439288</v>
      </c>
      <c r="D78" s="44">
        <f t="shared" si="22"/>
        <v>-396127709.07000005</v>
      </c>
      <c r="E78" s="44">
        <f t="shared" si="22"/>
        <v>505311578.92999995</v>
      </c>
      <c r="F78" s="44">
        <f t="shared" si="22"/>
        <v>416754537.25</v>
      </c>
      <c r="G78" s="44">
        <f t="shared" si="22"/>
        <v>399899157.25</v>
      </c>
      <c r="H78" s="45">
        <f t="shared" si="22"/>
        <v>88557041.680000007</v>
      </c>
    </row>
    <row r="79" spans="1:8" x14ac:dyDescent="0.2">
      <c r="A79" s="73"/>
      <c r="B79" s="53" t="s">
        <v>78</v>
      </c>
      <c r="C79" s="47">
        <v>789186285</v>
      </c>
      <c r="D79" s="47">
        <f t="shared" ref="D79:D81" si="23">E79-C79</f>
        <v>-569335251.9000001</v>
      </c>
      <c r="E79" s="47">
        <v>219851033.09999996</v>
      </c>
      <c r="F79" s="47">
        <v>200893469.13</v>
      </c>
      <c r="G79" s="47">
        <v>200893469.13</v>
      </c>
      <c r="H79" s="48">
        <f t="shared" ref="H79:H81" si="24">E79-F79</f>
        <v>18957563.969999969</v>
      </c>
    </row>
    <row r="80" spans="1:8" x14ac:dyDescent="0.2">
      <c r="A80" s="73"/>
      <c r="B80" s="46" t="s">
        <v>79</v>
      </c>
      <c r="C80" s="47">
        <v>95546199</v>
      </c>
      <c r="D80" s="47">
        <f t="shared" si="23"/>
        <v>388709.83999998868</v>
      </c>
      <c r="E80" s="47">
        <v>95934908.839999989</v>
      </c>
      <c r="F80" s="47">
        <v>62934580.240000002</v>
      </c>
      <c r="G80" s="47">
        <v>62934580.240000002</v>
      </c>
      <c r="H80" s="48">
        <f t="shared" si="24"/>
        <v>33000328.599999987</v>
      </c>
    </row>
    <row r="81" spans="1:8" x14ac:dyDescent="0.2">
      <c r="A81" s="74"/>
      <c r="B81" s="46" t="s">
        <v>80</v>
      </c>
      <c r="C81" s="47">
        <v>16706804</v>
      </c>
      <c r="D81" s="47">
        <f t="shared" si="23"/>
        <v>172818832.99000001</v>
      </c>
      <c r="E81" s="47">
        <v>189525636.99000001</v>
      </c>
      <c r="F81" s="47">
        <v>152926487.87999997</v>
      </c>
      <c r="G81" s="47">
        <v>136071107.88</v>
      </c>
      <c r="H81" s="48">
        <f t="shared" si="24"/>
        <v>36599149.110000044</v>
      </c>
    </row>
    <row r="82" spans="1:8" x14ac:dyDescent="0.2">
      <c r="A82" s="66"/>
      <c r="B82" s="43" t="s">
        <v>81</v>
      </c>
      <c r="C82" s="44">
        <f>SUM(C83:C84)</f>
        <v>611623429</v>
      </c>
      <c r="D82" s="44">
        <f t="shared" ref="D82:H82" si="25">SUM(D83:D84)</f>
        <v>32722918.409999907</v>
      </c>
      <c r="E82" s="44">
        <f t="shared" si="25"/>
        <v>644346347.40999985</v>
      </c>
      <c r="F82" s="44">
        <f t="shared" si="25"/>
        <v>452968712.21000004</v>
      </c>
      <c r="G82" s="44">
        <f t="shared" si="25"/>
        <v>452968712.21000004</v>
      </c>
      <c r="H82" s="45">
        <f t="shared" si="25"/>
        <v>191377635.19999984</v>
      </c>
    </row>
    <row r="83" spans="1:8" x14ac:dyDescent="0.2">
      <c r="A83" s="67"/>
      <c r="B83" s="46" t="s">
        <v>82</v>
      </c>
      <c r="C83" s="47">
        <v>281473600</v>
      </c>
      <c r="D83" s="47">
        <f t="shared" ref="D83:D84" si="26">E83-C83</f>
        <v>7217060.8099999428</v>
      </c>
      <c r="E83" s="47">
        <v>288690660.80999994</v>
      </c>
      <c r="F83" s="47">
        <v>204907080.81000003</v>
      </c>
      <c r="G83" s="47">
        <v>204907080.81000003</v>
      </c>
      <c r="H83" s="48">
        <f t="shared" ref="H83:H84" si="27">E83-F83</f>
        <v>83783579.999999911</v>
      </c>
    </row>
    <row r="84" spans="1:8" x14ac:dyDescent="0.2">
      <c r="A84" s="67"/>
      <c r="B84" s="46" t="s">
        <v>83</v>
      </c>
      <c r="C84" s="47">
        <v>330149829</v>
      </c>
      <c r="D84" s="47">
        <f t="shared" si="26"/>
        <v>25505857.599999964</v>
      </c>
      <c r="E84" s="47">
        <v>355655686.59999996</v>
      </c>
      <c r="F84" s="47">
        <v>248061631.40000004</v>
      </c>
      <c r="G84" s="47">
        <v>248061631.40000004</v>
      </c>
      <c r="H84" s="48">
        <f t="shared" si="27"/>
        <v>107594055.19999993</v>
      </c>
    </row>
    <row r="85" spans="1:8" x14ac:dyDescent="0.2">
      <c r="A85" s="66"/>
      <c r="B85" s="43" t="s">
        <v>84</v>
      </c>
      <c r="C85" s="44">
        <f t="shared" ref="C85:H85" si="28">SUM(C86:C89)</f>
        <v>864554419</v>
      </c>
      <c r="D85" s="44">
        <f t="shared" si="28"/>
        <v>78433018.019999757</v>
      </c>
      <c r="E85" s="44">
        <f t="shared" si="28"/>
        <v>942987437.01999974</v>
      </c>
      <c r="F85" s="44">
        <f t="shared" si="28"/>
        <v>683761931.2900002</v>
      </c>
      <c r="G85" s="44">
        <f t="shared" si="28"/>
        <v>683761931.2900002</v>
      </c>
      <c r="H85" s="45">
        <f t="shared" si="28"/>
        <v>259225505.7299996</v>
      </c>
    </row>
    <row r="86" spans="1:8" ht="25.5" x14ac:dyDescent="0.2">
      <c r="A86" s="67"/>
      <c r="B86" s="46" t="s">
        <v>85</v>
      </c>
      <c r="C86" s="47">
        <v>605856914</v>
      </c>
      <c r="D86" s="47">
        <f t="shared" ref="D86:D89" si="29">E86-C86</f>
        <v>34487056.169999719</v>
      </c>
      <c r="E86" s="47">
        <v>640343970.16999972</v>
      </c>
      <c r="F86" s="47">
        <v>450417088.60000014</v>
      </c>
      <c r="G86" s="47">
        <v>450417088.60000014</v>
      </c>
      <c r="H86" s="48">
        <f t="shared" ref="H86:H89" si="30">E86-F86</f>
        <v>189926881.56999958</v>
      </c>
    </row>
    <row r="87" spans="1:8" ht="25.5" x14ac:dyDescent="0.2">
      <c r="A87" s="67"/>
      <c r="B87" s="46" t="s">
        <v>86</v>
      </c>
      <c r="C87" s="47">
        <v>38465074</v>
      </c>
      <c r="D87" s="47">
        <f t="shared" si="29"/>
        <v>240278.65999998897</v>
      </c>
      <c r="E87" s="47">
        <v>38705352.659999989</v>
      </c>
      <c r="F87" s="47">
        <v>25518290.609999996</v>
      </c>
      <c r="G87" s="47">
        <v>25518290.609999996</v>
      </c>
      <c r="H87" s="48">
        <f t="shared" si="30"/>
        <v>13187062.049999993</v>
      </c>
    </row>
    <row r="88" spans="1:8" x14ac:dyDescent="0.2">
      <c r="A88" s="67"/>
      <c r="B88" s="46" t="s">
        <v>87</v>
      </c>
      <c r="C88" s="47">
        <v>31636775</v>
      </c>
      <c r="D88" s="47">
        <f t="shared" si="29"/>
        <v>8117885.5500000045</v>
      </c>
      <c r="E88" s="47">
        <v>39754660.550000004</v>
      </c>
      <c r="F88" s="47">
        <v>28229310.949999999</v>
      </c>
      <c r="G88" s="47">
        <v>28229310.949999999</v>
      </c>
      <c r="H88" s="48">
        <f t="shared" si="30"/>
        <v>11525349.600000005</v>
      </c>
    </row>
    <row r="89" spans="1:8" ht="15.75" customHeight="1" x14ac:dyDescent="0.2">
      <c r="A89" s="67"/>
      <c r="B89" s="46" t="s">
        <v>88</v>
      </c>
      <c r="C89" s="47">
        <v>188595656</v>
      </c>
      <c r="D89" s="47">
        <f t="shared" si="29"/>
        <v>35587797.640000045</v>
      </c>
      <c r="E89" s="47">
        <v>224183453.64000005</v>
      </c>
      <c r="F89" s="47">
        <v>179597241.13</v>
      </c>
      <c r="G89" s="47">
        <v>179597241.13</v>
      </c>
      <c r="H89" s="48">
        <f t="shared" si="30"/>
        <v>44586212.51000005</v>
      </c>
    </row>
    <row r="90" spans="1:8" ht="15.75" customHeight="1" x14ac:dyDescent="0.2">
      <c r="A90" s="66"/>
      <c r="B90" s="43" t="s">
        <v>89</v>
      </c>
      <c r="C90" s="44">
        <f>SUM(C91:C94)</f>
        <v>72720000</v>
      </c>
      <c r="D90" s="44">
        <f t="shared" ref="D90:H90" si="31">SUM(D91:D94)</f>
        <v>108078944.19999999</v>
      </c>
      <c r="E90" s="44">
        <f t="shared" si="31"/>
        <v>180798944.19999999</v>
      </c>
      <c r="F90" s="44">
        <f t="shared" si="31"/>
        <v>128501610.86</v>
      </c>
      <c r="G90" s="44">
        <f t="shared" si="31"/>
        <v>128501610.86</v>
      </c>
      <c r="H90" s="45">
        <f t="shared" si="31"/>
        <v>52297333.339999989</v>
      </c>
    </row>
    <row r="91" spans="1:8" ht="15.75" customHeight="1" x14ac:dyDescent="0.2">
      <c r="A91" s="67"/>
      <c r="B91" s="46" t="s">
        <v>90</v>
      </c>
      <c r="C91" s="47">
        <v>0</v>
      </c>
      <c r="D91" s="47">
        <f t="shared" ref="D91:D94" si="32">E91-C91</f>
        <v>0</v>
      </c>
      <c r="E91" s="47">
        <v>0</v>
      </c>
      <c r="F91" s="47">
        <v>0</v>
      </c>
      <c r="G91" s="47">
        <v>0</v>
      </c>
      <c r="H91" s="48">
        <f t="shared" ref="H91:H94" si="33">E91-F91</f>
        <v>0</v>
      </c>
    </row>
    <row r="92" spans="1:8" ht="15.75" customHeight="1" x14ac:dyDescent="0.2">
      <c r="A92" s="67"/>
      <c r="B92" s="46" t="s">
        <v>91</v>
      </c>
      <c r="C92" s="47">
        <v>0</v>
      </c>
      <c r="D92" s="47">
        <f t="shared" si="32"/>
        <v>0</v>
      </c>
      <c r="E92" s="47">
        <v>0</v>
      </c>
      <c r="F92" s="47">
        <v>0</v>
      </c>
      <c r="G92" s="47">
        <v>0</v>
      </c>
      <c r="H92" s="48">
        <f t="shared" si="33"/>
        <v>0</v>
      </c>
    </row>
    <row r="93" spans="1:8" ht="15.75" customHeight="1" x14ac:dyDescent="0.2">
      <c r="A93" s="67"/>
      <c r="B93" s="46" t="s">
        <v>92</v>
      </c>
      <c r="C93" s="47">
        <v>0</v>
      </c>
      <c r="D93" s="47">
        <f t="shared" si="32"/>
        <v>0</v>
      </c>
      <c r="E93" s="47">
        <v>0</v>
      </c>
      <c r="F93" s="47">
        <v>0</v>
      </c>
      <c r="G93" s="47">
        <v>0</v>
      </c>
      <c r="H93" s="48">
        <f t="shared" si="33"/>
        <v>0</v>
      </c>
    </row>
    <row r="94" spans="1:8" ht="15.75" customHeight="1" x14ac:dyDescent="0.2">
      <c r="A94" s="67"/>
      <c r="B94" s="46" t="s">
        <v>93</v>
      </c>
      <c r="C94" s="47">
        <v>72720000</v>
      </c>
      <c r="D94" s="47">
        <f t="shared" si="32"/>
        <v>108078944.19999999</v>
      </c>
      <c r="E94" s="47">
        <v>180798944.19999999</v>
      </c>
      <c r="F94" s="47">
        <v>128501610.86</v>
      </c>
      <c r="G94" s="47">
        <v>128501610.86</v>
      </c>
      <c r="H94" s="48">
        <f t="shared" si="33"/>
        <v>52297333.339999989</v>
      </c>
    </row>
    <row r="95" spans="1:8" x14ac:dyDescent="0.2">
      <c r="A95" s="66"/>
      <c r="B95" s="43" t="s">
        <v>94</v>
      </c>
      <c r="C95" s="44">
        <f>SUM(C96:C98)</f>
        <v>432680718</v>
      </c>
      <c r="D95" s="44">
        <f t="shared" ref="D95:H95" si="34">SUM(D96:D98)</f>
        <v>32446946.209999979</v>
      </c>
      <c r="E95" s="44">
        <f t="shared" si="34"/>
        <v>465127664.20999998</v>
      </c>
      <c r="F95" s="44">
        <f t="shared" si="34"/>
        <v>359894117.56999999</v>
      </c>
      <c r="G95" s="44">
        <f t="shared" si="34"/>
        <v>354894117.56999999</v>
      </c>
      <c r="H95" s="45">
        <f t="shared" si="34"/>
        <v>105233546.64</v>
      </c>
    </row>
    <row r="96" spans="1:8" ht="25.5" x14ac:dyDescent="0.2">
      <c r="A96" s="67"/>
      <c r="B96" s="46" t="s">
        <v>95</v>
      </c>
      <c r="C96" s="47">
        <v>25666516</v>
      </c>
      <c r="D96" s="47">
        <f t="shared" ref="D96:D98" si="35">E96-C96</f>
        <v>124702</v>
      </c>
      <c r="E96" s="47">
        <v>25791218</v>
      </c>
      <c r="F96" s="47">
        <v>19596334</v>
      </c>
      <c r="G96" s="47">
        <v>19596334</v>
      </c>
      <c r="H96" s="48">
        <f t="shared" ref="H96:H98" si="36">E96-F96</f>
        <v>6194884</v>
      </c>
    </row>
    <row r="97" spans="1:8" x14ac:dyDescent="0.2">
      <c r="A97" s="67"/>
      <c r="B97" s="46" t="s">
        <v>96</v>
      </c>
      <c r="C97" s="47">
        <v>295283112</v>
      </c>
      <c r="D97" s="47">
        <f t="shared" si="35"/>
        <v>5478172.1200000048</v>
      </c>
      <c r="E97" s="47">
        <v>300761284.12</v>
      </c>
      <c r="F97" s="47">
        <v>238304695.12</v>
      </c>
      <c r="G97" s="47">
        <v>238304695.12</v>
      </c>
      <c r="H97" s="48">
        <f t="shared" si="36"/>
        <v>62456589</v>
      </c>
    </row>
    <row r="98" spans="1:8" ht="25.5" x14ac:dyDescent="0.2">
      <c r="A98" s="75"/>
      <c r="B98" s="46" t="s">
        <v>97</v>
      </c>
      <c r="C98" s="47">
        <v>111731090</v>
      </c>
      <c r="D98" s="47">
        <f t="shared" si="35"/>
        <v>26844072.089999974</v>
      </c>
      <c r="E98" s="47">
        <v>138575162.08999997</v>
      </c>
      <c r="F98" s="47">
        <v>101993088.44999997</v>
      </c>
      <c r="G98" s="47">
        <v>96993088.449999973</v>
      </c>
      <c r="H98" s="48">
        <f t="shared" si="36"/>
        <v>36582073.640000001</v>
      </c>
    </row>
    <row r="99" spans="1:8" x14ac:dyDescent="0.2">
      <c r="A99" s="66"/>
      <c r="B99" s="43" t="s">
        <v>98</v>
      </c>
      <c r="C99" s="44">
        <f>C100</f>
        <v>23888682</v>
      </c>
      <c r="D99" s="44">
        <f t="shared" ref="D99:H99" si="37">D100</f>
        <v>-2488880.7900000028</v>
      </c>
      <c r="E99" s="44">
        <f t="shared" si="37"/>
        <v>21399801.209999997</v>
      </c>
      <c r="F99" s="44">
        <f t="shared" si="37"/>
        <v>12696454.409999998</v>
      </c>
      <c r="G99" s="44">
        <f t="shared" si="37"/>
        <v>12696454.409999998</v>
      </c>
      <c r="H99" s="45">
        <f t="shared" si="37"/>
        <v>8703346.7999999989</v>
      </c>
    </row>
    <row r="100" spans="1:8" ht="25.5" x14ac:dyDescent="0.2">
      <c r="A100" s="73"/>
      <c r="B100" s="46" t="s">
        <v>99</v>
      </c>
      <c r="C100" s="47">
        <v>23888682</v>
      </c>
      <c r="D100" s="47">
        <f t="shared" ref="D100" si="38">E100-C100</f>
        <v>-2488880.7900000028</v>
      </c>
      <c r="E100" s="47">
        <v>21399801.209999997</v>
      </c>
      <c r="F100" s="47">
        <v>12696454.409999998</v>
      </c>
      <c r="G100" s="47">
        <v>12696454.409999998</v>
      </c>
      <c r="H100" s="48">
        <f>E100-F100</f>
        <v>8703346.7999999989</v>
      </c>
    </row>
    <row r="101" spans="1:8" x14ac:dyDescent="0.2">
      <c r="A101" s="66"/>
      <c r="B101" s="40" t="s">
        <v>100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2">
        <v>0</v>
      </c>
    </row>
    <row r="102" spans="1:8" s="33" customFormat="1" ht="26.25" x14ac:dyDescent="0.25">
      <c r="A102" s="66"/>
      <c r="B102" s="37" t="s">
        <v>101</v>
      </c>
      <c r="C102" s="38">
        <f t="shared" ref="C102:H102" si="39">C103+C107</f>
        <v>0</v>
      </c>
      <c r="D102" s="38">
        <f t="shared" si="39"/>
        <v>0</v>
      </c>
      <c r="E102" s="38">
        <f t="shared" si="39"/>
        <v>0</v>
      </c>
      <c r="F102" s="38">
        <f t="shared" si="39"/>
        <v>0</v>
      </c>
      <c r="G102" s="38">
        <f t="shared" si="39"/>
        <v>0</v>
      </c>
      <c r="H102" s="39">
        <f t="shared" si="39"/>
        <v>0</v>
      </c>
    </row>
    <row r="103" spans="1:8" s="33" customFormat="1" ht="26.25" x14ac:dyDescent="0.25">
      <c r="A103" s="66"/>
      <c r="B103" s="40" t="s">
        <v>102</v>
      </c>
      <c r="C103" s="41">
        <f>C104</f>
        <v>0</v>
      </c>
      <c r="D103" s="41">
        <f t="shared" ref="D103:H103" si="40">D104</f>
        <v>0</v>
      </c>
      <c r="E103" s="41">
        <f t="shared" si="40"/>
        <v>0</v>
      </c>
      <c r="F103" s="41">
        <f t="shared" si="40"/>
        <v>0</v>
      </c>
      <c r="G103" s="41">
        <f t="shared" si="40"/>
        <v>0</v>
      </c>
      <c r="H103" s="42">
        <f t="shared" si="40"/>
        <v>0</v>
      </c>
    </row>
    <row r="104" spans="1:8" s="33" customFormat="1" ht="15" x14ac:dyDescent="0.25">
      <c r="A104" s="66"/>
      <c r="B104" s="43" t="s">
        <v>103</v>
      </c>
      <c r="C104" s="44">
        <v>0</v>
      </c>
      <c r="D104" s="44">
        <f t="shared" ref="D104" si="41">E104-C104</f>
        <v>0</v>
      </c>
      <c r="E104" s="44">
        <v>0</v>
      </c>
      <c r="F104" s="44">
        <v>0</v>
      </c>
      <c r="G104" s="44">
        <v>0</v>
      </c>
      <c r="H104" s="45">
        <f>E104-F104</f>
        <v>0</v>
      </c>
    </row>
    <row r="105" spans="1:8" s="33" customFormat="1" ht="15" x14ac:dyDescent="0.25">
      <c r="A105" s="67"/>
      <c r="B105" s="46" t="s">
        <v>104</v>
      </c>
      <c r="C105" s="47">
        <v>0</v>
      </c>
      <c r="D105" s="47">
        <v>0</v>
      </c>
      <c r="E105" s="47">
        <v>0</v>
      </c>
      <c r="F105" s="47">
        <v>0</v>
      </c>
      <c r="G105" s="47">
        <v>0</v>
      </c>
      <c r="H105" s="48">
        <f t="shared" ref="H105:H106" si="42">E105-F105</f>
        <v>0</v>
      </c>
    </row>
    <row r="106" spans="1:8" s="33" customFormat="1" ht="15" x14ac:dyDescent="0.25">
      <c r="A106" s="73"/>
      <c r="B106" s="46" t="s">
        <v>105</v>
      </c>
      <c r="C106" s="47">
        <v>0</v>
      </c>
      <c r="D106" s="47">
        <v>0</v>
      </c>
      <c r="E106" s="47">
        <v>0</v>
      </c>
      <c r="F106" s="47">
        <v>0</v>
      </c>
      <c r="G106" s="47">
        <v>0</v>
      </c>
      <c r="H106" s="48">
        <f t="shared" si="42"/>
        <v>0</v>
      </c>
    </row>
    <row r="107" spans="1:8" ht="25.5" x14ac:dyDescent="0.2">
      <c r="A107" s="66"/>
      <c r="B107" s="40" t="s">
        <v>106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2">
        <v>0</v>
      </c>
    </row>
    <row r="108" spans="1:8" x14ac:dyDescent="0.2">
      <c r="A108" s="66"/>
      <c r="B108" s="34" t="s">
        <v>107</v>
      </c>
      <c r="C108" s="35">
        <f>C109+C110+C114</f>
        <v>11984541</v>
      </c>
      <c r="D108" s="35">
        <f t="shared" ref="D108:H108" si="43">D110</f>
        <v>1460254.9499999974</v>
      </c>
      <c r="E108" s="35">
        <f t="shared" si="43"/>
        <v>13444795.949999997</v>
      </c>
      <c r="F108" s="35">
        <f t="shared" si="43"/>
        <v>8980123.1000000015</v>
      </c>
      <c r="G108" s="35">
        <f t="shared" si="43"/>
        <v>8980123.1000000015</v>
      </c>
      <c r="H108" s="36">
        <f t="shared" si="43"/>
        <v>4464672.8499999959</v>
      </c>
    </row>
    <row r="109" spans="1:8" s="33" customFormat="1" ht="26.25" x14ac:dyDescent="0.25">
      <c r="A109" s="66"/>
      <c r="B109" s="37" t="s">
        <v>108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9">
        <v>0</v>
      </c>
    </row>
    <row r="110" spans="1:8" s="33" customFormat="1" ht="26.25" x14ac:dyDescent="0.25">
      <c r="A110" s="66"/>
      <c r="B110" s="37" t="s">
        <v>109</v>
      </c>
      <c r="C110" s="38">
        <f>C111</f>
        <v>11984541</v>
      </c>
      <c r="D110" s="38">
        <f t="shared" ref="D110:H111" si="44">D111</f>
        <v>1460254.9499999974</v>
      </c>
      <c r="E110" s="38">
        <f t="shared" si="44"/>
        <v>13444795.949999997</v>
      </c>
      <c r="F110" s="38">
        <f t="shared" si="44"/>
        <v>8980123.1000000015</v>
      </c>
      <c r="G110" s="38">
        <f t="shared" si="44"/>
        <v>8980123.1000000015</v>
      </c>
      <c r="H110" s="39">
        <f t="shared" si="44"/>
        <v>4464672.8499999959</v>
      </c>
    </row>
    <row r="111" spans="1:8" s="33" customFormat="1" ht="26.25" x14ac:dyDescent="0.25">
      <c r="A111" s="66"/>
      <c r="B111" s="40" t="s">
        <v>110</v>
      </c>
      <c r="C111" s="41">
        <f>C112</f>
        <v>11984541</v>
      </c>
      <c r="D111" s="41">
        <f t="shared" si="44"/>
        <v>1460254.9499999974</v>
      </c>
      <c r="E111" s="41">
        <f t="shared" si="44"/>
        <v>13444795.949999997</v>
      </c>
      <c r="F111" s="41">
        <f t="shared" si="44"/>
        <v>8980123.1000000015</v>
      </c>
      <c r="G111" s="41">
        <f t="shared" si="44"/>
        <v>8980123.1000000015</v>
      </c>
      <c r="H111" s="42">
        <f t="shared" si="44"/>
        <v>4464672.8499999959</v>
      </c>
    </row>
    <row r="112" spans="1:8" x14ac:dyDescent="0.2">
      <c r="A112" s="66"/>
      <c r="B112" s="43" t="s">
        <v>111</v>
      </c>
      <c r="C112" s="44">
        <f t="shared" ref="C112:F112" si="45">C113</f>
        <v>11984541</v>
      </c>
      <c r="D112" s="44">
        <f t="shared" si="45"/>
        <v>1460254.9499999974</v>
      </c>
      <c r="E112" s="44">
        <f>E113</f>
        <v>13444795.949999997</v>
      </c>
      <c r="F112" s="44">
        <f t="shared" si="45"/>
        <v>8980123.1000000015</v>
      </c>
      <c r="G112" s="44">
        <f>G113</f>
        <v>8980123.1000000015</v>
      </c>
      <c r="H112" s="45">
        <f>H113</f>
        <v>4464672.8499999959</v>
      </c>
    </row>
    <row r="113" spans="1:8" ht="25.5" customHeight="1" x14ac:dyDescent="0.2">
      <c r="A113" s="69"/>
      <c r="B113" s="46" t="s">
        <v>112</v>
      </c>
      <c r="C113" s="47">
        <v>11984541</v>
      </c>
      <c r="D113" s="47">
        <f t="shared" ref="D113" si="46">E113-C113</f>
        <v>1460254.9499999974</v>
      </c>
      <c r="E113" s="47">
        <v>13444795.949999997</v>
      </c>
      <c r="F113" s="47">
        <v>8980123.1000000015</v>
      </c>
      <c r="G113" s="47">
        <v>8980123.1000000015</v>
      </c>
      <c r="H113" s="48">
        <f>E113-F113</f>
        <v>4464672.8499999959</v>
      </c>
    </row>
    <row r="114" spans="1:8" s="33" customFormat="1" ht="26.25" x14ac:dyDescent="0.25">
      <c r="A114" s="66"/>
      <c r="B114" s="37" t="s">
        <v>113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9">
        <v>0</v>
      </c>
    </row>
    <row r="115" spans="1:8" ht="19.5" customHeight="1" x14ac:dyDescent="0.2">
      <c r="A115" s="66"/>
      <c r="B115" s="29" t="s">
        <v>114</v>
      </c>
      <c r="C115" s="30">
        <f>C116</f>
        <v>5433328533</v>
      </c>
      <c r="D115" s="31">
        <f t="shared" ref="D115:H116" si="47">D116</f>
        <v>518006275.89999998</v>
      </c>
      <c r="E115" s="31">
        <f t="shared" si="47"/>
        <v>5951334808.8999996</v>
      </c>
      <c r="F115" s="31">
        <f t="shared" si="47"/>
        <v>4168555694.9000001</v>
      </c>
      <c r="G115" s="31">
        <f t="shared" si="47"/>
        <v>4168555694.9000001</v>
      </c>
      <c r="H115" s="32">
        <f t="shared" si="47"/>
        <v>1782779114</v>
      </c>
    </row>
    <row r="116" spans="1:8" x14ac:dyDescent="0.2">
      <c r="A116" s="66"/>
      <c r="B116" s="34" t="s">
        <v>14</v>
      </c>
      <c r="C116" s="35">
        <f>C117</f>
        <v>5433328533</v>
      </c>
      <c r="D116" s="35">
        <f t="shared" si="47"/>
        <v>518006275.89999998</v>
      </c>
      <c r="E116" s="35">
        <f t="shared" si="47"/>
        <v>5951334808.8999996</v>
      </c>
      <c r="F116" s="35">
        <f t="shared" si="47"/>
        <v>4168555694.9000001</v>
      </c>
      <c r="G116" s="35">
        <f t="shared" si="47"/>
        <v>4168555694.9000001</v>
      </c>
      <c r="H116" s="36">
        <f t="shared" si="47"/>
        <v>1782779114</v>
      </c>
    </row>
    <row r="117" spans="1:8" x14ac:dyDescent="0.2">
      <c r="A117" s="66"/>
      <c r="B117" s="37" t="s">
        <v>15</v>
      </c>
      <c r="C117" s="38">
        <f>C118+C131</f>
        <v>5433328533</v>
      </c>
      <c r="D117" s="38">
        <f t="shared" ref="D117:H117" si="48">D118+D131</f>
        <v>518006275.89999998</v>
      </c>
      <c r="E117" s="38">
        <f t="shared" si="48"/>
        <v>5951334808.8999996</v>
      </c>
      <c r="F117" s="38">
        <f t="shared" si="48"/>
        <v>4168555694.9000001</v>
      </c>
      <c r="G117" s="38">
        <f t="shared" si="48"/>
        <v>4168555694.9000001</v>
      </c>
      <c r="H117" s="39">
        <f t="shared" si="48"/>
        <v>1782779114</v>
      </c>
    </row>
    <row r="118" spans="1:8" x14ac:dyDescent="0.2">
      <c r="A118" s="66"/>
      <c r="B118" s="40" t="s">
        <v>16</v>
      </c>
      <c r="C118" s="41">
        <f>C119</f>
        <v>5433328533</v>
      </c>
      <c r="D118" s="41">
        <f t="shared" ref="D118:H118" si="49">D119</f>
        <v>518006275.89999998</v>
      </c>
      <c r="E118" s="41">
        <f t="shared" si="49"/>
        <v>5951334808.8999996</v>
      </c>
      <c r="F118" s="41">
        <f t="shared" si="49"/>
        <v>4168555694.9000001</v>
      </c>
      <c r="G118" s="41">
        <f t="shared" si="49"/>
        <v>4168555694.9000001</v>
      </c>
      <c r="H118" s="42">
        <f t="shared" si="49"/>
        <v>1782779114</v>
      </c>
    </row>
    <row r="119" spans="1:8" x14ac:dyDescent="0.2">
      <c r="A119" s="66"/>
      <c r="B119" s="43" t="s">
        <v>115</v>
      </c>
      <c r="C119" s="44">
        <f>SUM(C120:C130)</f>
        <v>5433328533</v>
      </c>
      <c r="D119" s="44">
        <f t="shared" ref="D119:H119" si="50">SUM(D120:D130)</f>
        <v>518006275.89999998</v>
      </c>
      <c r="E119" s="44">
        <f t="shared" si="50"/>
        <v>5951334808.8999996</v>
      </c>
      <c r="F119" s="44">
        <f t="shared" si="50"/>
        <v>4168555694.9000001</v>
      </c>
      <c r="G119" s="44">
        <f t="shared" si="50"/>
        <v>4168555694.9000001</v>
      </c>
      <c r="H119" s="45">
        <f t="shared" si="50"/>
        <v>1782779114</v>
      </c>
    </row>
    <row r="120" spans="1:8" x14ac:dyDescent="0.2">
      <c r="A120" s="67"/>
      <c r="B120" s="46" t="s">
        <v>116</v>
      </c>
      <c r="C120" s="47">
        <v>374148445</v>
      </c>
      <c r="D120" s="47">
        <f t="shared" ref="D120:D130" si="51">E120-C120</f>
        <v>30183424</v>
      </c>
      <c r="E120" s="47">
        <v>404331869</v>
      </c>
      <c r="F120" s="47">
        <v>281377612</v>
      </c>
      <c r="G120" s="47">
        <v>281377612</v>
      </c>
      <c r="H120" s="48">
        <f t="shared" ref="H120:H130" si="52">E120-F120</f>
        <v>122954257</v>
      </c>
    </row>
    <row r="121" spans="1:8" x14ac:dyDescent="0.2">
      <c r="A121" s="67"/>
      <c r="B121" s="46" t="s">
        <v>117</v>
      </c>
      <c r="C121" s="47">
        <v>407079804</v>
      </c>
      <c r="D121" s="47">
        <f t="shared" si="51"/>
        <v>20352343.629999995</v>
      </c>
      <c r="E121" s="47">
        <v>427432147.63</v>
      </c>
      <c r="F121" s="47">
        <v>313139546.63</v>
      </c>
      <c r="G121" s="47">
        <v>313139546.63</v>
      </c>
      <c r="H121" s="48">
        <f t="shared" si="52"/>
        <v>114292601</v>
      </c>
    </row>
    <row r="122" spans="1:8" x14ac:dyDescent="0.2">
      <c r="A122" s="67"/>
      <c r="B122" s="46" t="s">
        <v>118</v>
      </c>
      <c r="C122" s="47">
        <v>305585868</v>
      </c>
      <c r="D122" s="47">
        <f t="shared" si="51"/>
        <v>66297967.5</v>
      </c>
      <c r="E122" s="47">
        <v>371883835.5</v>
      </c>
      <c r="F122" s="47">
        <v>257854203.5</v>
      </c>
      <c r="G122" s="47">
        <v>257854203.5</v>
      </c>
      <c r="H122" s="48">
        <f t="shared" si="52"/>
        <v>114029632</v>
      </c>
    </row>
    <row r="123" spans="1:8" x14ac:dyDescent="0.2">
      <c r="A123" s="67"/>
      <c r="B123" s="46" t="s">
        <v>119</v>
      </c>
      <c r="C123" s="47">
        <v>554463023</v>
      </c>
      <c r="D123" s="47">
        <f t="shared" si="51"/>
        <v>31033135</v>
      </c>
      <c r="E123" s="47">
        <v>585496158</v>
      </c>
      <c r="F123" s="47">
        <v>436308614</v>
      </c>
      <c r="G123" s="47">
        <v>436308614</v>
      </c>
      <c r="H123" s="48">
        <f t="shared" si="52"/>
        <v>149187544</v>
      </c>
    </row>
    <row r="124" spans="1:8" x14ac:dyDescent="0.2">
      <c r="A124" s="67"/>
      <c r="B124" s="46" t="s">
        <v>120</v>
      </c>
      <c r="C124" s="47">
        <v>1696673801</v>
      </c>
      <c r="D124" s="47">
        <f t="shared" si="51"/>
        <v>179255858</v>
      </c>
      <c r="E124" s="47">
        <v>1875929659</v>
      </c>
      <c r="F124" s="47">
        <v>1280619659</v>
      </c>
      <c r="G124" s="47">
        <v>1280619659</v>
      </c>
      <c r="H124" s="48">
        <f t="shared" si="52"/>
        <v>595310000</v>
      </c>
    </row>
    <row r="125" spans="1:8" x14ac:dyDescent="0.2">
      <c r="A125" s="67"/>
      <c r="B125" s="46" t="s">
        <v>121</v>
      </c>
      <c r="C125" s="47">
        <v>243199712</v>
      </c>
      <c r="D125" s="47">
        <f t="shared" si="51"/>
        <v>28775363</v>
      </c>
      <c r="E125" s="47">
        <v>271975075</v>
      </c>
      <c r="F125" s="47">
        <v>204535852</v>
      </c>
      <c r="G125" s="47">
        <v>204535852</v>
      </c>
      <c r="H125" s="48">
        <f t="shared" si="52"/>
        <v>67439223</v>
      </c>
    </row>
    <row r="126" spans="1:8" x14ac:dyDescent="0.2">
      <c r="A126" s="67"/>
      <c r="B126" s="46" t="s">
        <v>122</v>
      </c>
      <c r="C126" s="47">
        <v>236291066</v>
      </c>
      <c r="D126" s="47">
        <f t="shared" si="51"/>
        <v>12442697.770000011</v>
      </c>
      <c r="E126" s="47">
        <v>248733763.77000001</v>
      </c>
      <c r="F126" s="47">
        <v>180630842.77000001</v>
      </c>
      <c r="G126" s="47">
        <v>180630842.77000001</v>
      </c>
      <c r="H126" s="48">
        <f t="shared" si="52"/>
        <v>68102921</v>
      </c>
    </row>
    <row r="127" spans="1:8" x14ac:dyDescent="0.2">
      <c r="A127" s="67"/>
      <c r="B127" s="46" t="s">
        <v>123</v>
      </c>
      <c r="C127" s="47">
        <v>818778359</v>
      </c>
      <c r="D127" s="47">
        <f t="shared" si="51"/>
        <v>59422509</v>
      </c>
      <c r="E127" s="47">
        <v>878200868</v>
      </c>
      <c r="F127" s="47">
        <v>599814165</v>
      </c>
      <c r="G127" s="47">
        <v>599814165</v>
      </c>
      <c r="H127" s="48">
        <f t="shared" si="52"/>
        <v>278386703</v>
      </c>
    </row>
    <row r="128" spans="1:8" x14ac:dyDescent="0.2">
      <c r="A128" s="67"/>
      <c r="B128" s="46" t="s">
        <v>124</v>
      </c>
      <c r="C128" s="47">
        <v>309960884</v>
      </c>
      <c r="D128" s="47">
        <f t="shared" si="51"/>
        <v>58590640</v>
      </c>
      <c r="E128" s="47">
        <v>368551524</v>
      </c>
      <c r="F128" s="47">
        <v>253812855</v>
      </c>
      <c r="G128" s="47">
        <v>253812855</v>
      </c>
      <c r="H128" s="48">
        <f t="shared" si="52"/>
        <v>114738669</v>
      </c>
    </row>
    <row r="129" spans="1:8" x14ac:dyDescent="0.2">
      <c r="A129" s="67"/>
      <c r="B129" s="46" t="s">
        <v>125</v>
      </c>
      <c r="C129" s="47">
        <v>243666685</v>
      </c>
      <c r="D129" s="47">
        <f t="shared" si="51"/>
        <v>12462366</v>
      </c>
      <c r="E129" s="47">
        <v>256129051</v>
      </c>
      <c r="F129" s="47">
        <v>181904762</v>
      </c>
      <c r="G129" s="47">
        <v>181904762</v>
      </c>
      <c r="H129" s="48">
        <f t="shared" si="52"/>
        <v>74224289</v>
      </c>
    </row>
    <row r="130" spans="1:8" x14ac:dyDescent="0.2">
      <c r="A130" s="67"/>
      <c r="B130" s="46" t="s">
        <v>126</v>
      </c>
      <c r="C130" s="47">
        <v>243480886</v>
      </c>
      <c r="D130" s="47">
        <f t="shared" si="51"/>
        <v>19189972</v>
      </c>
      <c r="E130" s="47">
        <v>262670858</v>
      </c>
      <c r="F130" s="47">
        <v>178557583</v>
      </c>
      <c r="G130" s="47">
        <v>178557583</v>
      </c>
      <c r="H130" s="48">
        <f t="shared" si="52"/>
        <v>84113275</v>
      </c>
    </row>
    <row r="131" spans="1:8" ht="25.5" x14ac:dyDescent="0.2">
      <c r="A131" s="66"/>
      <c r="B131" s="40" t="s">
        <v>50</v>
      </c>
      <c r="C131" s="41">
        <f>SUM(C132)</f>
        <v>0</v>
      </c>
      <c r="D131" s="41">
        <f t="shared" ref="D131:H131" si="53">SUM(D132)</f>
        <v>0</v>
      </c>
      <c r="E131" s="41">
        <f t="shared" si="53"/>
        <v>0</v>
      </c>
      <c r="F131" s="41">
        <f t="shared" si="53"/>
        <v>0</v>
      </c>
      <c r="G131" s="41">
        <f t="shared" si="53"/>
        <v>0</v>
      </c>
      <c r="H131" s="42">
        <f t="shared" si="53"/>
        <v>0</v>
      </c>
    </row>
    <row r="132" spans="1:8" ht="19.5" customHeight="1" x14ac:dyDescent="0.2">
      <c r="A132" s="66"/>
      <c r="B132" s="40" t="s">
        <v>127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2">
        <v>0</v>
      </c>
    </row>
    <row r="133" spans="1:8" x14ac:dyDescent="0.2">
      <c r="A133" s="67"/>
      <c r="B133" s="55"/>
      <c r="C133" s="56"/>
      <c r="D133" s="56"/>
      <c r="E133" s="56"/>
      <c r="F133" s="56"/>
      <c r="G133" s="56"/>
      <c r="H133" s="57"/>
    </row>
    <row r="134" spans="1:8" ht="16.5" x14ac:dyDescent="0.3">
      <c r="A134" s="76"/>
      <c r="B134" s="26" t="s">
        <v>128</v>
      </c>
      <c r="C134" s="27">
        <f t="shared" ref="C134:H134" si="54">C135+C236</f>
        <v>16615653380</v>
      </c>
      <c r="D134" s="27">
        <f t="shared" si="54"/>
        <v>1045753961.8399992</v>
      </c>
      <c r="E134" s="27">
        <f t="shared" si="54"/>
        <v>17661407341.84</v>
      </c>
      <c r="F134" s="27">
        <f t="shared" si="54"/>
        <v>12489453364.959999</v>
      </c>
      <c r="G134" s="27">
        <f t="shared" si="54"/>
        <v>12453081513.82</v>
      </c>
      <c r="H134" s="28">
        <f t="shared" si="54"/>
        <v>5171953976.8799992</v>
      </c>
    </row>
    <row r="135" spans="1:8" ht="16.5" customHeight="1" x14ac:dyDescent="0.2">
      <c r="A135" s="66"/>
      <c r="B135" s="29" t="s">
        <v>13</v>
      </c>
      <c r="C135" s="30">
        <f t="shared" ref="C135:H135" si="55">C136+C229</f>
        <v>13327870499</v>
      </c>
      <c r="D135" s="31">
        <f t="shared" si="55"/>
        <v>1174284603.7399993</v>
      </c>
      <c r="E135" s="31">
        <f t="shared" si="55"/>
        <v>14502155102.74</v>
      </c>
      <c r="F135" s="31">
        <f t="shared" si="55"/>
        <v>9940583394.8599987</v>
      </c>
      <c r="G135" s="31">
        <f t="shared" si="55"/>
        <v>9904211543.7199993</v>
      </c>
      <c r="H135" s="32">
        <f t="shared" si="55"/>
        <v>4561571707.8799992</v>
      </c>
    </row>
    <row r="136" spans="1:8" x14ac:dyDescent="0.2">
      <c r="A136" s="66"/>
      <c r="B136" s="34" t="s">
        <v>14</v>
      </c>
      <c r="C136" s="35">
        <f t="shared" ref="C136:H136" si="56">C137+C223</f>
        <v>13327870499</v>
      </c>
      <c r="D136" s="35">
        <f t="shared" si="56"/>
        <v>1174284603.7399993</v>
      </c>
      <c r="E136" s="35">
        <f t="shared" si="56"/>
        <v>14502155102.74</v>
      </c>
      <c r="F136" s="35">
        <f t="shared" si="56"/>
        <v>9940583394.8599987</v>
      </c>
      <c r="G136" s="35">
        <f t="shared" si="56"/>
        <v>9904211543.7199993</v>
      </c>
      <c r="H136" s="36">
        <f t="shared" si="56"/>
        <v>4561571707.8799992</v>
      </c>
    </row>
    <row r="137" spans="1:8" x14ac:dyDescent="0.2">
      <c r="A137" s="66"/>
      <c r="B137" s="37" t="s">
        <v>15</v>
      </c>
      <c r="C137" s="38">
        <f t="shared" ref="C137:H137" si="57">C138+C172+C222</f>
        <v>13327870499</v>
      </c>
      <c r="D137" s="38">
        <f t="shared" si="57"/>
        <v>1174284603.7399993</v>
      </c>
      <c r="E137" s="38">
        <f t="shared" si="57"/>
        <v>14502155102.74</v>
      </c>
      <c r="F137" s="38">
        <f t="shared" si="57"/>
        <v>9940583394.8599987</v>
      </c>
      <c r="G137" s="38">
        <f t="shared" si="57"/>
        <v>9904211543.7199993</v>
      </c>
      <c r="H137" s="39">
        <f t="shared" si="57"/>
        <v>4561571707.8799992</v>
      </c>
    </row>
    <row r="138" spans="1:8" x14ac:dyDescent="0.2">
      <c r="A138" s="66"/>
      <c r="B138" s="40" t="s">
        <v>16</v>
      </c>
      <c r="C138" s="41">
        <f t="shared" ref="C138:H138" si="58">C139+SUM(C163:C165)</f>
        <v>2139948675</v>
      </c>
      <c r="D138" s="41">
        <f t="shared" si="58"/>
        <v>-1349355321.27</v>
      </c>
      <c r="E138" s="41">
        <f t="shared" si="58"/>
        <v>790593353.73000002</v>
      </c>
      <c r="F138" s="41">
        <f t="shared" si="58"/>
        <v>261787458.74000001</v>
      </c>
      <c r="G138" s="41">
        <f t="shared" si="58"/>
        <v>251712797.38</v>
      </c>
      <c r="H138" s="42">
        <f t="shared" si="58"/>
        <v>528805894.99000001</v>
      </c>
    </row>
    <row r="139" spans="1:8" x14ac:dyDescent="0.2">
      <c r="A139" s="66"/>
      <c r="B139" s="43" t="s">
        <v>17</v>
      </c>
      <c r="C139" s="44">
        <f>SUM(C140:C157)+C162</f>
        <v>2016892717</v>
      </c>
      <c r="D139" s="44">
        <f>SUM(D140:D157)+D162</f>
        <v>-1448776980.54</v>
      </c>
      <c r="E139" s="44">
        <f t="shared" ref="E139:H139" si="59">SUM(E140:E157)+E162</f>
        <v>568115736.46000004</v>
      </c>
      <c r="F139" s="44">
        <f t="shared" si="59"/>
        <v>131881887.20999999</v>
      </c>
      <c r="G139" s="44">
        <f t="shared" si="59"/>
        <v>121807225.84999999</v>
      </c>
      <c r="H139" s="45">
        <f t="shared" si="59"/>
        <v>436233849.25</v>
      </c>
    </row>
    <row r="140" spans="1:8" x14ac:dyDescent="0.2">
      <c r="A140" s="67"/>
      <c r="B140" s="46" t="s">
        <v>129</v>
      </c>
      <c r="C140" s="47">
        <v>0</v>
      </c>
      <c r="D140" s="47">
        <f t="shared" ref="D140:D156" si="60">E140-C140</f>
        <v>0</v>
      </c>
      <c r="E140" s="47">
        <v>0</v>
      </c>
      <c r="F140" s="47">
        <v>0</v>
      </c>
      <c r="G140" s="47">
        <v>0</v>
      </c>
      <c r="H140" s="48">
        <f t="shared" ref="H140:H156" si="61">E140-F140</f>
        <v>0</v>
      </c>
    </row>
    <row r="141" spans="1:8" x14ac:dyDescent="0.2">
      <c r="A141" s="67"/>
      <c r="B141" s="46" t="s">
        <v>19</v>
      </c>
      <c r="C141" s="47">
        <v>0</v>
      </c>
      <c r="D141" s="47">
        <f t="shared" si="60"/>
        <v>220225473.40000007</v>
      </c>
      <c r="E141" s="47">
        <v>220225473.40000007</v>
      </c>
      <c r="F141" s="47">
        <v>45123570.18</v>
      </c>
      <c r="G141" s="47">
        <v>42015275.07</v>
      </c>
      <c r="H141" s="48">
        <f t="shared" si="61"/>
        <v>175101903.22000006</v>
      </c>
    </row>
    <row r="142" spans="1:8" x14ac:dyDescent="0.2">
      <c r="A142" s="67"/>
      <c r="B142" s="46" t="s">
        <v>20</v>
      </c>
      <c r="C142" s="47">
        <v>2376536</v>
      </c>
      <c r="D142" s="47">
        <f t="shared" si="60"/>
        <v>17264705.860000003</v>
      </c>
      <c r="E142" s="47">
        <v>19641241.860000003</v>
      </c>
      <c r="F142" s="47">
        <v>1399726.38</v>
      </c>
      <c r="G142" s="47">
        <v>220999.97999999998</v>
      </c>
      <c r="H142" s="48">
        <f t="shared" si="61"/>
        <v>18241515.480000004</v>
      </c>
    </row>
    <row r="143" spans="1:8" x14ac:dyDescent="0.2">
      <c r="A143" s="67"/>
      <c r="B143" s="46" t="s">
        <v>21</v>
      </c>
      <c r="C143" s="47">
        <v>0</v>
      </c>
      <c r="D143" s="47">
        <f t="shared" si="60"/>
        <v>0</v>
      </c>
      <c r="E143" s="47">
        <v>0</v>
      </c>
      <c r="F143" s="47">
        <v>0</v>
      </c>
      <c r="G143" s="47">
        <v>0</v>
      </c>
      <c r="H143" s="48">
        <f t="shared" si="61"/>
        <v>0</v>
      </c>
    </row>
    <row r="144" spans="1:8" x14ac:dyDescent="0.2">
      <c r="A144" s="67"/>
      <c r="B144" s="46" t="s">
        <v>22</v>
      </c>
      <c r="C144" s="47">
        <v>0</v>
      </c>
      <c r="D144" s="47">
        <f t="shared" si="60"/>
        <v>2941560</v>
      </c>
      <c r="E144" s="47">
        <v>2941560</v>
      </c>
      <c r="F144" s="47">
        <v>2078167.12</v>
      </c>
      <c r="G144" s="47">
        <v>431520</v>
      </c>
      <c r="H144" s="48">
        <f t="shared" si="61"/>
        <v>863392.87999999989</v>
      </c>
    </row>
    <row r="145" spans="1:8" x14ac:dyDescent="0.2">
      <c r="A145" s="67"/>
      <c r="B145" s="46" t="s">
        <v>23</v>
      </c>
      <c r="C145" s="47">
        <v>0</v>
      </c>
      <c r="D145" s="47">
        <f t="shared" si="60"/>
        <v>3001100</v>
      </c>
      <c r="E145" s="47">
        <v>3001100</v>
      </c>
      <c r="F145" s="47">
        <v>3001100</v>
      </c>
      <c r="G145" s="47">
        <v>3001100</v>
      </c>
      <c r="H145" s="48">
        <f t="shared" si="61"/>
        <v>0</v>
      </c>
    </row>
    <row r="146" spans="1:8" x14ac:dyDescent="0.2">
      <c r="A146" s="67"/>
      <c r="B146" s="46" t="s">
        <v>24</v>
      </c>
      <c r="C146" s="47">
        <v>0</v>
      </c>
      <c r="D146" s="47">
        <f t="shared" si="60"/>
        <v>0</v>
      </c>
      <c r="E146" s="47">
        <v>0</v>
      </c>
      <c r="F146" s="47">
        <v>0</v>
      </c>
      <c r="G146" s="47">
        <v>0</v>
      </c>
      <c r="H146" s="48">
        <f t="shared" si="61"/>
        <v>0</v>
      </c>
    </row>
    <row r="147" spans="1:8" x14ac:dyDescent="0.2">
      <c r="A147" s="67"/>
      <c r="B147" s="46" t="s">
        <v>25</v>
      </c>
      <c r="C147" s="47">
        <v>0</v>
      </c>
      <c r="D147" s="47">
        <f t="shared" si="60"/>
        <v>0</v>
      </c>
      <c r="E147" s="47">
        <v>0</v>
      </c>
      <c r="F147" s="47">
        <v>0</v>
      </c>
      <c r="G147" s="47">
        <v>0</v>
      </c>
      <c r="H147" s="48">
        <f t="shared" si="61"/>
        <v>0</v>
      </c>
    </row>
    <row r="148" spans="1:8" x14ac:dyDescent="0.2">
      <c r="A148" s="68"/>
      <c r="B148" s="46" t="s">
        <v>26</v>
      </c>
      <c r="C148" s="47">
        <v>0</v>
      </c>
      <c r="D148" s="47">
        <f t="shared" si="60"/>
        <v>0</v>
      </c>
      <c r="E148" s="47">
        <v>0</v>
      </c>
      <c r="F148" s="47">
        <v>0</v>
      </c>
      <c r="G148" s="47">
        <v>0</v>
      </c>
      <c r="H148" s="48">
        <f t="shared" si="61"/>
        <v>0</v>
      </c>
    </row>
    <row r="149" spans="1:8" x14ac:dyDescent="0.2">
      <c r="A149" s="67"/>
      <c r="B149" s="46" t="s">
        <v>130</v>
      </c>
      <c r="C149" s="47">
        <v>0</v>
      </c>
      <c r="D149" s="47">
        <f t="shared" si="60"/>
        <v>0</v>
      </c>
      <c r="E149" s="47">
        <v>0</v>
      </c>
      <c r="F149" s="47">
        <v>0</v>
      </c>
      <c r="G149" s="47">
        <v>0</v>
      </c>
      <c r="H149" s="48">
        <f t="shared" si="61"/>
        <v>0</v>
      </c>
    </row>
    <row r="150" spans="1:8" x14ac:dyDescent="0.2">
      <c r="A150" s="67"/>
      <c r="B150" s="46" t="s">
        <v>28</v>
      </c>
      <c r="C150" s="47">
        <v>0</v>
      </c>
      <c r="D150" s="47">
        <f t="shared" si="60"/>
        <v>0</v>
      </c>
      <c r="E150" s="47">
        <v>0</v>
      </c>
      <c r="F150" s="47">
        <v>0</v>
      </c>
      <c r="G150" s="47">
        <v>0</v>
      </c>
      <c r="H150" s="48">
        <f t="shared" si="61"/>
        <v>0</v>
      </c>
    </row>
    <row r="151" spans="1:8" x14ac:dyDescent="0.2">
      <c r="A151" s="67"/>
      <c r="B151" s="46" t="s">
        <v>29</v>
      </c>
      <c r="C151" s="47">
        <v>0</v>
      </c>
      <c r="D151" s="47">
        <f t="shared" si="60"/>
        <v>104841704.99999999</v>
      </c>
      <c r="E151" s="47">
        <v>104841704.99999999</v>
      </c>
      <c r="F151" s="47">
        <v>45542602.130000003</v>
      </c>
      <c r="G151" s="47">
        <v>45542602.130000003</v>
      </c>
      <c r="H151" s="48">
        <f t="shared" si="61"/>
        <v>59299102.869999982</v>
      </c>
    </row>
    <row r="152" spans="1:8" x14ac:dyDescent="0.2">
      <c r="A152" s="67"/>
      <c r="B152" s="46" t="s">
        <v>30</v>
      </c>
      <c r="C152" s="47">
        <v>0</v>
      </c>
      <c r="D152" s="47">
        <f t="shared" si="60"/>
        <v>2729100</v>
      </c>
      <c r="E152" s="47">
        <v>2729100</v>
      </c>
      <c r="F152" s="47">
        <v>2694212.55</v>
      </c>
      <c r="G152" s="47">
        <v>2694212.55</v>
      </c>
      <c r="H152" s="48">
        <f t="shared" si="61"/>
        <v>34887.450000000186</v>
      </c>
    </row>
    <row r="153" spans="1:8" x14ac:dyDescent="0.2">
      <c r="A153" s="67"/>
      <c r="B153" s="46" t="s">
        <v>31</v>
      </c>
      <c r="C153" s="47">
        <v>0</v>
      </c>
      <c r="D153" s="47">
        <f t="shared" si="60"/>
        <v>83566886.230000004</v>
      </c>
      <c r="E153" s="47">
        <v>83566886.230000004</v>
      </c>
      <c r="F153" s="47">
        <v>0</v>
      </c>
      <c r="G153" s="47">
        <v>0</v>
      </c>
      <c r="H153" s="48">
        <f t="shared" si="61"/>
        <v>83566886.230000004</v>
      </c>
    </row>
    <row r="154" spans="1:8" x14ac:dyDescent="0.2">
      <c r="A154" s="69"/>
      <c r="B154" s="46" t="s">
        <v>32</v>
      </c>
      <c r="C154" s="47">
        <v>0</v>
      </c>
      <c r="D154" s="47">
        <f t="shared" si="60"/>
        <v>0</v>
      </c>
      <c r="E154" s="47">
        <v>0</v>
      </c>
      <c r="F154" s="47">
        <v>0</v>
      </c>
      <c r="G154" s="47">
        <v>0</v>
      </c>
      <c r="H154" s="48">
        <f t="shared" si="61"/>
        <v>0</v>
      </c>
    </row>
    <row r="155" spans="1:8" x14ac:dyDescent="0.2">
      <c r="A155" s="69"/>
      <c r="B155" s="46" t="s">
        <v>33</v>
      </c>
      <c r="C155" s="47">
        <v>67383117</v>
      </c>
      <c r="D155" s="47">
        <f t="shared" si="60"/>
        <v>16263110.480000004</v>
      </c>
      <c r="E155" s="47">
        <v>83646227.480000004</v>
      </c>
      <c r="F155" s="47">
        <v>19941855.800000001</v>
      </c>
      <c r="G155" s="47">
        <v>17141035.800000001</v>
      </c>
      <c r="H155" s="48">
        <f t="shared" si="61"/>
        <v>63704371.680000007</v>
      </c>
    </row>
    <row r="156" spans="1:8" x14ac:dyDescent="0.2">
      <c r="A156" s="69"/>
      <c r="B156" s="46" t="s">
        <v>34</v>
      </c>
      <c r="C156" s="47">
        <v>0</v>
      </c>
      <c r="D156" s="47">
        <f t="shared" si="60"/>
        <v>22749680.199999999</v>
      </c>
      <c r="E156" s="47">
        <v>22749680.199999999</v>
      </c>
      <c r="F156" s="47">
        <v>12100653.049999999</v>
      </c>
      <c r="G156" s="47">
        <v>10760480.32</v>
      </c>
      <c r="H156" s="48">
        <f t="shared" si="61"/>
        <v>10649027.15</v>
      </c>
    </row>
    <row r="157" spans="1:8" x14ac:dyDescent="0.2">
      <c r="A157" s="77"/>
      <c r="B157" s="46" t="s">
        <v>35</v>
      </c>
      <c r="C157" s="44">
        <f>SUM(C158:C161)</f>
        <v>1947133064</v>
      </c>
      <c r="D157" s="44">
        <f t="shared" ref="D157:H157" si="62">SUM(D158:D161)</f>
        <v>-1922360301.71</v>
      </c>
      <c r="E157" s="44">
        <f t="shared" si="62"/>
        <v>24772762.289999999</v>
      </c>
      <c r="F157" s="44">
        <f t="shared" si="62"/>
        <v>0</v>
      </c>
      <c r="G157" s="44">
        <f t="shared" si="62"/>
        <v>0</v>
      </c>
      <c r="H157" s="45">
        <f t="shared" si="62"/>
        <v>24772762.289999999</v>
      </c>
    </row>
    <row r="158" spans="1:8" ht="16.5" x14ac:dyDescent="0.3">
      <c r="A158" s="70"/>
      <c r="B158" s="58" t="s">
        <v>36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1">
        <f t="shared" ref="H158:H164" si="63">E158-F158</f>
        <v>0</v>
      </c>
    </row>
    <row r="159" spans="1:8" ht="16.5" x14ac:dyDescent="0.3">
      <c r="A159" s="71"/>
      <c r="B159" s="58" t="s">
        <v>37</v>
      </c>
      <c r="C159" s="50">
        <v>1670864949</v>
      </c>
      <c r="D159" s="50">
        <v>-1646092186.71</v>
      </c>
      <c r="E159" s="50">
        <v>24772762.289999999</v>
      </c>
      <c r="F159" s="50">
        <v>0</v>
      </c>
      <c r="G159" s="50">
        <v>0</v>
      </c>
      <c r="H159" s="51">
        <f t="shared" si="63"/>
        <v>24772762.289999999</v>
      </c>
    </row>
    <row r="160" spans="1:8" ht="16.5" x14ac:dyDescent="0.3">
      <c r="A160" s="70"/>
      <c r="B160" s="58" t="s">
        <v>38</v>
      </c>
      <c r="C160" s="50">
        <v>0</v>
      </c>
      <c r="D160" s="50">
        <v>0</v>
      </c>
      <c r="E160" s="50">
        <v>0</v>
      </c>
      <c r="F160" s="50">
        <v>0</v>
      </c>
      <c r="G160" s="50">
        <v>0</v>
      </c>
      <c r="H160" s="51">
        <f t="shared" si="63"/>
        <v>0</v>
      </c>
    </row>
    <row r="161" spans="1:8" ht="16.5" x14ac:dyDescent="0.3">
      <c r="A161" s="71"/>
      <c r="B161" s="58" t="s">
        <v>39</v>
      </c>
      <c r="C161" s="50">
        <v>276268115</v>
      </c>
      <c r="D161" s="50">
        <v>-276268115</v>
      </c>
      <c r="E161" s="50">
        <v>0</v>
      </c>
      <c r="F161" s="50">
        <v>0</v>
      </c>
      <c r="G161" s="50">
        <v>0</v>
      </c>
      <c r="H161" s="51">
        <f t="shared" si="63"/>
        <v>0</v>
      </c>
    </row>
    <row r="162" spans="1:8" ht="16.5" x14ac:dyDescent="0.3">
      <c r="A162" s="71"/>
      <c r="B162" s="46" t="s">
        <v>40</v>
      </c>
      <c r="C162" s="44">
        <v>0</v>
      </c>
      <c r="D162" s="44">
        <v>0</v>
      </c>
      <c r="E162" s="44">
        <v>0</v>
      </c>
      <c r="F162" s="44">
        <v>0</v>
      </c>
      <c r="G162" s="44">
        <v>0</v>
      </c>
      <c r="H162" s="45">
        <f t="shared" si="63"/>
        <v>0</v>
      </c>
    </row>
    <row r="163" spans="1:8" x14ac:dyDescent="0.2">
      <c r="A163" s="66"/>
      <c r="B163" s="43" t="s">
        <v>41</v>
      </c>
      <c r="C163" s="44">
        <v>0</v>
      </c>
      <c r="D163" s="44">
        <f t="shared" ref="D163" si="64">F163-C163</f>
        <v>155500</v>
      </c>
      <c r="E163" s="44">
        <v>155500</v>
      </c>
      <c r="F163" s="44">
        <v>155500</v>
      </c>
      <c r="G163" s="44">
        <v>155500</v>
      </c>
      <c r="H163" s="45">
        <f t="shared" si="63"/>
        <v>0</v>
      </c>
    </row>
    <row r="164" spans="1:8" x14ac:dyDescent="0.2">
      <c r="A164" s="66"/>
      <c r="B164" s="43" t="s">
        <v>42</v>
      </c>
      <c r="C164" s="44">
        <v>64471219</v>
      </c>
      <c r="D164" s="44">
        <f t="shared" ref="D164:D171" si="65">E164-C164</f>
        <v>46649310.569999993</v>
      </c>
      <c r="E164" s="44">
        <v>111120529.56999999</v>
      </c>
      <c r="F164" s="44">
        <v>49318444.710000001</v>
      </c>
      <c r="G164" s="44">
        <v>49318444.710000001</v>
      </c>
      <c r="H164" s="45">
        <f t="shared" si="63"/>
        <v>61802084.859999992</v>
      </c>
    </row>
    <row r="165" spans="1:8" x14ac:dyDescent="0.2">
      <c r="A165" s="66"/>
      <c r="B165" s="43" t="s">
        <v>43</v>
      </c>
      <c r="C165" s="44">
        <f t="shared" ref="C165:H165" si="66">SUM(C166:C171)</f>
        <v>58584739</v>
      </c>
      <c r="D165" s="44">
        <f t="shared" si="65"/>
        <v>52616848.700000003</v>
      </c>
      <c r="E165" s="44">
        <f t="shared" si="66"/>
        <v>111201587.7</v>
      </c>
      <c r="F165" s="44">
        <f t="shared" si="66"/>
        <v>80431626.819999993</v>
      </c>
      <c r="G165" s="44">
        <f t="shared" si="66"/>
        <v>80431626.819999993</v>
      </c>
      <c r="H165" s="45">
        <f t="shared" si="66"/>
        <v>30769960.88000001</v>
      </c>
    </row>
    <row r="166" spans="1:8" x14ac:dyDescent="0.2">
      <c r="A166" s="67"/>
      <c r="B166" s="46" t="s">
        <v>44</v>
      </c>
      <c r="C166" s="47">
        <v>0</v>
      </c>
      <c r="D166" s="47">
        <f t="shared" si="65"/>
        <v>0</v>
      </c>
      <c r="E166" s="47">
        <v>0</v>
      </c>
      <c r="F166" s="47">
        <v>0</v>
      </c>
      <c r="G166" s="47">
        <v>0</v>
      </c>
      <c r="H166" s="48">
        <f t="shared" ref="H166:H171" si="67">E166-F166</f>
        <v>0</v>
      </c>
    </row>
    <row r="167" spans="1:8" x14ac:dyDescent="0.2">
      <c r="A167" s="67"/>
      <c r="B167" s="46" t="s">
        <v>45</v>
      </c>
      <c r="C167" s="47">
        <v>0</v>
      </c>
      <c r="D167" s="47">
        <f t="shared" si="65"/>
        <v>0</v>
      </c>
      <c r="E167" s="47">
        <v>0</v>
      </c>
      <c r="F167" s="47">
        <v>0</v>
      </c>
      <c r="G167" s="47">
        <v>0</v>
      </c>
      <c r="H167" s="48">
        <f t="shared" si="67"/>
        <v>0</v>
      </c>
    </row>
    <row r="168" spans="1:8" x14ac:dyDescent="0.2">
      <c r="A168" s="67"/>
      <c r="B168" s="46" t="s">
        <v>46</v>
      </c>
      <c r="C168" s="47">
        <v>0</v>
      </c>
      <c r="D168" s="47">
        <f t="shared" si="65"/>
        <v>0</v>
      </c>
      <c r="E168" s="47">
        <v>0</v>
      </c>
      <c r="F168" s="47">
        <v>0</v>
      </c>
      <c r="G168" s="47">
        <v>0</v>
      </c>
      <c r="H168" s="48">
        <f t="shared" si="67"/>
        <v>0</v>
      </c>
    </row>
    <row r="169" spans="1:8" x14ac:dyDescent="0.2">
      <c r="A169" s="67"/>
      <c r="B169" s="46" t="s">
        <v>47</v>
      </c>
      <c r="C169" s="47">
        <v>58584739</v>
      </c>
      <c r="D169" s="47">
        <f t="shared" si="65"/>
        <v>52616848.700000003</v>
      </c>
      <c r="E169" s="47">
        <v>111201587.7</v>
      </c>
      <c r="F169" s="47">
        <v>80431626.819999993</v>
      </c>
      <c r="G169" s="47">
        <v>80431626.819999993</v>
      </c>
      <c r="H169" s="48">
        <f t="shared" si="67"/>
        <v>30769960.88000001</v>
      </c>
    </row>
    <row r="170" spans="1:8" ht="25.5" x14ac:dyDescent="0.2">
      <c r="A170" s="72"/>
      <c r="B170" s="46" t="s">
        <v>48</v>
      </c>
      <c r="C170" s="47">
        <v>0</v>
      </c>
      <c r="D170" s="47">
        <f t="shared" si="65"/>
        <v>0</v>
      </c>
      <c r="E170" s="47">
        <v>0</v>
      </c>
      <c r="F170" s="47">
        <v>0</v>
      </c>
      <c r="G170" s="47">
        <v>0</v>
      </c>
      <c r="H170" s="48">
        <f t="shared" si="67"/>
        <v>0</v>
      </c>
    </row>
    <row r="171" spans="1:8" ht="25.5" x14ac:dyDescent="0.2">
      <c r="A171" s="72"/>
      <c r="B171" s="46" t="s">
        <v>49</v>
      </c>
      <c r="C171" s="47">
        <v>0</v>
      </c>
      <c r="D171" s="47">
        <f t="shared" si="65"/>
        <v>0</v>
      </c>
      <c r="E171" s="47">
        <v>0</v>
      </c>
      <c r="F171" s="47">
        <v>0</v>
      </c>
      <c r="G171" s="47">
        <v>0</v>
      </c>
      <c r="H171" s="48">
        <f t="shared" si="67"/>
        <v>0</v>
      </c>
    </row>
    <row r="172" spans="1:8" ht="25.5" x14ac:dyDescent="0.2">
      <c r="A172" s="66"/>
      <c r="B172" s="40" t="s">
        <v>50</v>
      </c>
      <c r="C172" s="41">
        <f>C173+C203+C192+C194+C206+C199+C216+C211+C220</f>
        <v>11187921824</v>
      </c>
      <c r="D172" s="41">
        <f t="shared" ref="D172:H172" si="68">D173+D203+D192+D194+D206+D199+D216+D211+D220</f>
        <v>2523639925.0099993</v>
      </c>
      <c r="E172" s="41">
        <f t="shared" si="68"/>
        <v>13711561749.01</v>
      </c>
      <c r="F172" s="41">
        <f t="shared" si="68"/>
        <v>9678795936.1199989</v>
      </c>
      <c r="G172" s="41">
        <f t="shared" si="68"/>
        <v>9652498746.3400002</v>
      </c>
      <c r="H172" s="42">
        <f t="shared" si="68"/>
        <v>4032765812.8899989</v>
      </c>
    </row>
    <row r="173" spans="1:8" x14ac:dyDescent="0.2">
      <c r="A173" s="66"/>
      <c r="B173" s="43" t="s">
        <v>51</v>
      </c>
      <c r="C173" s="44">
        <f t="shared" ref="C173:H173" si="69">SUM(C174:C191)</f>
        <v>9349619098</v>
      </c>
      <c r="D173" s="44">
        <f t="shared" si="69"/>
        <v>1351548901.6399994</v>
      </c>
      <c r="E173" s="44">
        <f t="shared" si="69"/>
        <v>10701167999.640001</v>
      </c>
      <c r="F173" s="44">
        <f t="shared" si="69"/>
        <v>7507318365.8400002</v>
      </c>
      <c r="G173" s="44">
        <f t="shared" si="69"/>
        <v>7507318365.8400002</v>
      </c>
      <c r="H173" s="45">
        <f t="shared" si="69"/>
        <v>3193849633.7999988</v>
      </c>
    </row>
    <row r="174" spans="1:8" x14ac:dyDescent="0.2">
      <c r="A174" s="67"/>
      <c r="B174" s="46" t="s">
        <v>52</v>
      </c>
      <c r="C174" s="47">
        <v>8118781000</v>
      </c>
      <c r="D174" s="47">
        <f t="shared" ref="D174:D191" si="70">E174-C174</f>
        <v>28750979.859999657</v>
      </c>
      <c r="E174" s="47">
        <v>8147531979.8599997</v>
      </c>
      <c r="F174" s="47">
        <v>5721835532.6999998</v>
      </c>
      <c r="G174" s="47">
        <v>5721835532.6999998</v>
      </c>
      <c r="H174" s="48">
        <f t="shared" ref="H174:H191" si="71">E174-F174</f>
        <v>2425696447.1599998</v>
      </c>
    </row>
    <row r="175" spans="1:8" x14ac:dyDescent="0.2">
      <c r="A175" s="67"/>
      <c r="B175" s="46" t="s">
        <v>53</v>
      </c>
      <c r="C175" s="47">
        <v>431055209</v>
      </c>
      <c r="D175" s="47">
        <f t="shared" si="70"/>
        <v>18790803</v>
      </c>
      <c r="E175" s="47">
        <v>449846012</v>
      </c>
      <c r="F175" s="47">
        <v>302638971</v>
      </c>
      <c r="G175" s="47">
        <v>302638971</v>
      </c>
      <c r="H175" s="48">
        <f t="shared" si="71"/>
        <v>147207041</v>
      </c>
    </row>
    <row r="176" spans="1:8" ht="25.5" x14ac:dyDescent="0.2">
      <c r="A176" s="67"/>
      <c r="B176" s="46" t="s">
        <v>54</v>
      </c>
      <c r="C176" s="47">
        <v>0</v>
      </c>
      <c r="D176" s="47">
        <f t="shared" si="70"/>
        <v>0</v>
      </c>
      <c r="E176" s="47">
        <v>0</v>
      </c>
      <c r="F176" s="47">
        <v>0</v>
      </c>
      <c r="G176" s="47">
        <v>0</v>
      </c>
      <c r="H176" s="48">
        <f t="shared" si="71"/>
        <v>0</v>
      </c>
    </row>
    <row r="177" spans="1:8" ht="25.5" x14ac:dyDescent="0.2">
      <c r="A177" s="67"/>
      <c r="B177" s="46" t="s">
        <v>55</v>
      </c>
      <c r="C177" s="47">
        <v>199178117</v>
      </c>
      <c r="D177" s="47">
        <f t="shared" si="70"/>
        <v>11951604</v>
      </c>
      <c r="E177" s="47">
        <v>211129721</v>
      </c>
      <c r="F177" s="47">
        <v>155185823</v>
      </c>
      <c r="G177" s="47">
        <v>155185823</v>
      </c>
      <c r="H177" s="48">
        <f t="shared" si="71"/>
        <v>55943898</v>
      </c>
    </row>
    <row r="178" spans="1:8" ht="25.5" x14ac:dyDescent="0.2">
      <c r="A178" s="67"/>
      <c r="B178" s="46" t="s">
        <v>56</v>
      </c>
      <c r="C178" s="47">
        <v>155845993</v>
      </c>
      <c r="D178" s="47">
        <f t="shared" si="70"/>
        <v>4182034.6799999774</v>
      </c>
      <c r="E178" s="47">
        <v>160028027.67999998</v>
      </c>
      <c r="F178" s="47">
        <v>110203315.7</v>
      </c>
      <c r="G178" s="47">
        <v>110203315.7</v>
      </c>
      <c r="H178" s="48">
        <f t="shared" si="71"/>
        <v>49824711.979999974</v>
      </c>
    </row>
    <row r="179" spans="1:8" ht="25.5" x14ac:dyDescent="0.2">
      <c r="A179" s="67"/>
      <c r="B179" s="46" t="s">
        <v>131</v>
      </c>
      <c r="C179" s="47">
        <v>86336634</v>
      </c>
      <c r="D179" s="47">
        <f t="shared" si="70"/>
        <v>35134</v>
      </c>
      <c r="E179" s="47">
        <v>86371768</v>
      </c>
      <c r="F179" s="47">
        <v>63470907</v>
      </c>
      <c r="G179" s="47">
        <v>63470907</v>
      </c>
      <c r="H179" s="48">
        <f t="shared" si="71"/>
        <v>22900861</v>
      </c>
    </row>
    <row r="180" spans="1:8" x14ac:dyDescent="0.2">
      <c r="A180" s="67"/>
      <c r="B180" s="46" t="s">
        <v>58</v>
      </c>
      <c r="C180" s="47">
        <v>71419981</v>
      </c>
      <c r="D180" s="47">
        <f t="shared" si="70"/>
        <v>4656696</v>
      </c>
      <c r="E180" s="47">
        <v>76076677</v>
      </c>
      <c r="F180" s="47">
        <v>57552911.379999995</v>
      </c>
      <c r="G180" s="47">
        <v>57552911.379999995</v>
      </c>
      <c r="H180" s="48">
        <f t="shared" si="71"/>
        <v>18523765.620000005</v>
      </c>
    </row>
    <row r="181" spans="1:8" x14ac:dyDescent="0.2">
      <c r="A181" s="67"/>
      <c r="B181" s="46" t="s">
        <v>59</v>
      </c>
      <c r="C181" s="47">
        <v>38684827</v>
      </c>
      <c r="D181" s="47">
        <f t="shared" si="70"/>
        <v>0</v>
      </c>
      <c r="E181" s="47">
        <v>38684827</v>
      </c>
      <c r="F181" s="47">
        <v>0</v>
      </c>
      <c r="G181" s="47">
        <v>0</v>
      </c>
      <c r="H181" s="48">
        <f t="shared" si="71"/>
        <v>38684827</v>
      </c>
    </row>
    <row r="182" spans="1:8" x14ac:dyDescent="0.2">
      <c r="A182" s="67"/>
      <c r="B182" s="46" t="s">
        <v>60</v>
      </c>
      <c r="C182" s="47">
        <v>62790208</v>
      </c>
      <c r="D182" s="47">
        <f t="shared" si="70"/>
        <v>854370</v>
      </c>
      <c r="E182" s="47">
        <v>63644578</v>
      </c>
      <c r="F182" s="47">
        <v>54126390</v>
      </c>
      <c r="G182" s="47">
        <v>54126390</v>
      </c>
      <c r="H182" s="48">
        <f t="shared" si="71"/>
        <v>9518188</v>
      </c>
    </row>
    <row r="183" spans="1:8" x14ac:dyDescent="0.2">
      <c r="A183" s="68"/>
      <c r="B183" s="46" t="s">
        <v>61</v>
      </c>
      <c r="C183" s="47">
        <v>27978071</v>
      </c>
      <c r="D183" s="47">
        <f t="shared" si="70"/>
        <v>-3000000</v>
      </c>
      <c r="E183" s="47">
        <v>24978071</v>
      </c>
      <c r="F183" s="47">
        <v>21231359</v>
      </c>
      <c r="G183" s="47">
        <v>21231359</v>
      </c>
      <c r="H183" s="48">
        <f t="shared" si="71"/>
        <v>3746712</v>
      </c>
    </row>
    <row r="184" spans="1:8" x14ac:dyDescent="0.2">
      <c r="A184" s="67"/>
      <c r="B184" s="46" t="s">
        <v>62</v>
      </c>
      <c r="C184" s="47">
        <v>78776047</v>
      </c>
      <c r="D184" s="47">
        <f t="shared" si="70"/>
        <v>1417969</v>
      </c>
      <c r="E184" s="47">
        <v>80194016</v>
      </c>
      <c r="F184" s="47">
        <v>70480000</v>
      </c>
      <c r="G184" s="47">
        <v>70480000</v>
      </c>
      <c r="H184" s="48">
        <f t="shared" si="71"/>
        <v>9714016</v>
      </c>
    </row>
    <row r="185" spans="1:8" ht="25.5" x14ac:dyDescent="0.2">
      <c r="A185" s="67"/>
      <c r="B185" s="46" t="s">
        <v>63</v>
      </c>
      <c r="C185" s="47">
        <v>0</v>
      </c>
      <c r="D185" s="47">
        <f t="shared" si="70"/>
        <v>1156133384.0999997</v>
      </c>
      <c r="E185" s="47">
        <v>1156133384.0999997</v>
      </c>
      <c r="F185" s="47">
        <v>756623633.06000078</v>
      </c>
      <c r="G185" s="47">
        <v>756623633.06000078</v>
      </c>
      <c r="H185" s="48">
        <f t="shared" si="71"/>
        <v>399509751.03999889</v>
      </c>
    </row>
    <row r="186" spans="1:8" x14ac:dyDescent="0.2">
      <c r="A186" s="69"/>
      <c r="B186" s="46" t="s">
        <v>64</v>
      </c>
      <c r="C186" s="47">
        <v>31021413</v>
      </c>
      <c r="D186" s="47">
        <f t="shared" si="70"/>
        <v>558385</v>
      </c>
      <c r="E186" s="47">
        <v>31579798</v>
      </c>
      <c r="F186" s="47">
        <v>26313000</v>
      </c>
      <c r="G186" s="47">
        <v>26313000</v>
      </c>
      <c r="H186" s="48">
        <f t="shared" si="71"/>
        <v>5266798</v>
      </c>
    </row>
    <row r="187" spans="1:8" x14ac:dyDescent="0.2">
      <c r="A187" s="67"/>
      <c r="B187" s="53" t="s">
        <v>65</v>
      </c>
      <c r="C187" s="47">
        <v>16479540</v>
      </c>
      <c r="D187" s="47">
        <f t="shared" si="70"/>
        <v>3865375</v>
      </c>
      <c r="E187" s="47">
        <v>20344915</v>
      </c>
      <c r="F187" s="47">
        <v>17872984</v>
      </c>
      <c r="G187" s="47">
        <v>17872984</v>
      </c>
      <c r="H187" s="48">
        <f t="shared" si="71"/>
        <v>2471931</v>
      </c>
    </row>
    <row r="188" spans="1:8" x14ac:dyDescent="0.2">
      <c r="A188" s="67"/>
      <c r="B188" s="46" t="s">
        <v>66</v>
      </c>
      <c r="C188" s="47">
        <v>17070401</v>
      </c>
      <c r="D188" s="47">
        <f t="shared" si="70"/>
        <v>840933</v>
      </c>
      <c r="E188" s="47">
        <v>17911334</v>
      </c>
      <c r="F188" s="47">
        <v>15235133</v>
      </c>
      <c r="G188" s="47">
        <v>15235133</v>
      </c>
      <c r="H188" s="48">
        <f t="shared" si="71"/>
        <v>2676201</v>
      </c>
    </row>
    <row r="189" spans="1:8" x14ac:dyDescent="0.2">
      <c r="A189" s="69"/>
      <c r="B189" s="46" t="s">
        <v>67</v>
      </c>
      <c r="C189" s="47">
        <v>8963291</v>
      </c>
      <c r="D189" s="47">
        <f t="shared" si="70"/>
        <v>0</v>
      </c>
      <c r="E189" s="47">
        <v>8963291</v>
      </c>
      <c r="F189" s="47">
        <v>7618796</v>
      </c>
      <c r="G189" s="47">
        <v>7618796</v>
      </c>
      <c r="H189" s="48">
        <f t="shared" si="71"/>
        <v>1344495</v>
      </c>
    </row>
    <row r="190" spans="1:8" x14ac:dyDescent="0.2">
      <c r="A190" s="69"/>
      <c r="B190" s="53" t="s">
        <v>68</v>
      </c>
      <c r="C190" s="47">
        <v>5238366</v>
      </c>
      <c r="D190" s="47">
        <f t="shared" si="70"/>
        <v>228234</v>
      </c>
      <c r="E190" s="47">
        <v>5466600</v>
      </c>
      <c r="F190" s="47">
        <v>4646610</v>
      </c>
      <c r="G190" s="47">
        <v>4646610</v>
      </c>
      <c r="H190" s="48">
        <f t="shared" si="71"/>
        <v>819990</v>
      </c>
    </row>
    <row r="191" spans="1:8" x14ac:dyDescent="0.2">
      <c r="A191" s="69"/>
      <c r="B191" s="53" t="s">
        <v>69</v>
      </c>
      <c r="C191" s="47">
        <v>0</v>
      </c>
      <c r="D191" s="47">
        <f t="shared" si="70"/>
        <v>122283000</v>
      </c>
      <c r="E191" s="47">
        <v>122283000</v>
      </c>
      <c r="F191" s="47">
        <v>122283000</v>
      </c>
      <c r="G191" s="47">
        <v>122283000</v>
      </c>
      <c r="H191" s="48">
        <f t="shared" si="71"/>
        <v>0</v>
      </c>
    </row>
    <row r="192" spans="1:8" x14ac:dyDescent="0.2">
      <c r="A192" s="66"/>
      <c r="B192" s="43" t="s">
        <v>70</v>
      </c>
      <c r="C192" s="44">
        <f t="shared" ref="C192:H192" si="72">SUM(C193:C193)</f>
        <v>1123907655</v>
      </c>
      <c r="D192" s="44">
        <f t="shared" si="72"/>
        <v>921008478.72999978</v>
      </c>
      <c r="E192" s="44">
        <f t="shared" si="72"/>
        <v>2044916133.7299998</v>
      </c>
      <c r="F192" s="44">
        <f t="shared" si="72"/>
        <v>1335617388.5699995</v>
      </c>
      <c r="G192" s="44">
        <f t="shared" si="72"/>
        <v>1335617304.7899995</v>
      </c>
      <c r="H192" s="45">
        <f t="shared" si="72"/>
        <v>709298745.16000032</v>
      </c>
    </row>
    <row r="193" spans="1:8" x14ac:dyDescent="0.2">
      <c r="A193" s="67"/>
      <c r="B193" s="46" t="s">
        <v>71</v>
      </c>
      <c r="C193" s="47">
        <v>1123907655</v>
      </c>
      <c r="D193" s="47">
        <f>E193-C193</f>
        <v>921008478.72999978</v>
      </c>
      <c r="E193" s="47">
        <v>2044916133.7299998</v>
      </c>
      <c r="F193" s="47">
        <v>1335617388.5699995</v>
      </c>
      <c r="G193" s="47">
        <v>1335617304.7899995</v>
      </c>
      <c r="H193" s="48">
        <f t="shared" ref="H193" si="73">E193-F193</f>
        <v>709298745.16000032</v>
      </c>
    </row>
    <row r="194" spans="1:8" x14ac:dyDescent="0.2">
      <c r="A194" s="66"/>
      <c r="B194" s="43" t="s">
        <v>72</v>
      </c>
      <c r="C194" s="44">
        <f t="shared" ref="C194:H194" si="74">SUM(C195:C197)</f>
        <v>103546686</v>
      </c>
      <c r="D194" s="44">
        <f t="shared" si="74"/>
        <v>6954134.049999997</v>
      </c>
      <c r="E194" s="44">
        <f t="shared" si="74"/>
        <v>110500820.05</v>
      </c>
      <c r="F194" s="44">
        <f t="shared" si="74"/>
        <v>110500820.03</v>
      </c>
      <c r="G194" s="44">
        <f t="shared" si="74"/>
        <v>110500820.03</v>
      </c>
      <c r="H194" s="45">
        <f t="shared" si="74"/>
        <v>1.9999995827674866E-2</v>
      </c>
    </row>
    <row r="195" spans="1:8" x14ac:dyDescent="0.2">
      <c r="A195" s="67"/>
      <c r="B195" s="46" t="s">
        <v>73</v>
      </c>
      <c r="C195" s="47">
        <v>0</v>
      </c>
      <c r="D195" s="47">
        <f t="shared" ref="D195:D198" si="75">E195-C195</f>
        <v>0</v>
      </c>
      <c r="E195" s="47">
        <v>0</v>
      </c>
      <c r="F195" s="47">
        <v>0</v>
      </c>
      <c r="G195" s="47">
        <v>0</v>
      </c>
      <c r="H195" s="48">
        <f t="shared" ref="H195:H198" si="76">E195-F195</f>
        <v>0</v>
      </c>
    </row>
    <row r="196" spans="1:8" ht="25.5" x14ac:dyDescent="0.2">
      <c r="A196" s="67"/>
      <c r="B196" s="54" t="s">
        <v>74</v>
      </c>
      <c r="C196" s="47">
        <v>0</v>
      </c>
      <c r="D196" s="47">
        <f t="shared" si="75"/>
        <v>0</v>
      </c>
      <c r="E196" s="47">
        <v>0</v>
      </c>
      <c r="F196" s="47">
        <v>0</v>
      </c>
      <c r="G196" s="47">
        <v>0</v>
      </c>
      <c r="H196" s="48">
        <f t="shared" si="76"/>
        <v>0</v>
      </c>
    </row>
    <row r="197" spans="1:8" ht="25.5" x14ac:dyDescent="0.2">
      <c r="A197" s="67"/>
      <c r="B197" s="54" t="s">
        <v>75</v>
      </c>
      <c r="C197" s="47">
        <v>103546686</v>
      </c>
      <c r="D197" s="47">
        <f t="shared" si="75"/>
        <v>6954134.049999997</v>
      </c>
      <c r="E197" s="47">
        <v>110500820.05</v>
      </c>
      <c r="F197" s="47">
        <v>110500820.03</v>
      </c>
      <c r="G197" s="47">
        <v>110500820.03</v>
      </c>
      <c r="H197" s="48">
        <f t="shared" si="76"/>
        <v>1.9999995827674866E-2</v>
      </c>
    </row>
    <row r="198" spans="1:8" x14ac:dyDescent="0.2">
      <c r="A198" s="67"/>
      <c r="B198" s="54" t="s">
        <v>76</v>
      </c>
      <c r="C198" s="47">
        <v>0</v>
      </c>
      <c r="D198" s="47">
        <f t="shared" si="75"/>
        <v>0</v>
      </c>
      <c r="E198" s="47">
        <v>0</v>
      </c>
      <c r="F198" s="47">
        <v>0</v>
      </c>
      <c r="G198" s="47">
        <v>0</v>
      </c>
      <c r="H198" s="48">
        <f t="shared" si="76"/>
        <v>0</v>
      </c>
    </row>
    <row r="199" spans="1:8" x14ac:dyDescent="0.2">
      <c r="A199" s="66"/>
      <c r="B199" s="43" t="s">
        <v>77</v>
      </c>
      <c r="C199" s="44">
        <f t="shared" ref="C199:H199" si="77">SUM(C200:C202)</f>
        <v>0</v>
      </c>
      <c r="D199" s="44">
        <f t="shared" si="77"/>
        <v>0</v>
      </c>
      <c r="E199" s="44">
        <f t="shared" si="77"/>
        <v>0</v>
      </c>
      <c r="F199" s="44">
        <f t="shared" si="77"/>
        <v>0</v>
      </c>
      <c r="G199" s="44">
        <f t="shared" si="77"/>
        <v>0</v>
      </c>
      <c r="H199" s="45">
        <f t="shared" si="77"/>
        <v>0</v>
      </c>
    </row>
    <row r="200" spans="1:8" x14ac:dyDescent="0.2">
      <c r="A200" s="67"/>
      <c r="B200" s="54" t="s">
        <v>78</v>
      </c>
      <c r="C200" s="47">
        <v>0</v>
      </c>
      <c r="D200" s="47">
        <f t="shared" ref="D200:D202" si="78">E200-C200</f>
        <v>0</v>
      </c>
      <c r="E200" s="47">
        <v>0</v>
      </c>
      <c r="F200" s="47">
        <v>0</v>
      </c>
      <c r="G200" s="47">
        <v>0</v>
      </c>
      <c r="H200" s="48">
        <f t="shared" ref="H200:H202" si="79">E200-F200</f>
        <v>0</v>
      </c>
    </row>
    <row r="201" spans="1:8" x14ac:dyDescent="0.2">
      <c r="A201" s="67"/>
      <c r="B201" s="54" t="s">
        <v>79</v>
      </c>
      <c r="C201" s="47">
        <v>0</v>
      </c>
      <c r="D201" s="47">
        <f t="shared" si="78"/>
        <v>0</v>
      </c>
      <c r="E201" s="47">
        <v>0</v>
      </c>
      <c r="F201" s="47">
        <v>0</v>
      </c>
      <c r="G201" s="47">
        <v>0</v>
      </c>
      <c r="H201" s="48">
        <f t="shared" si="79"/>
        <v>0</v>
      </c>
    </row>
    <row r="202" spans="1:8" x14ac:dyDescent="0.2">
      <c r="A202" s="67"/>
      <c r="B202" s="54" t="s">
        <v>80</v>
      </c>
      <c r="C202" s="47">
        <v>0</v>
      </c>
      <c r="D202" s="47">
        <f t="shared" si="78"/>
        <v>0</v>
      </c>
      <c r="E202" s="47">
        <v>0</v>
      </c>
      <c r="F202" s="47">
        <v>0</v>
      </c>
      <c r="G202" s="47">
        <v>0</v>
      </c>
      <c r="H202" s="48">
        <f t="shared" si="79"/>
        <v>0</v>
      </c>
    </row>
    <row r="203" spans="1:8" x14ac:dyDescent="0.2">
      <c r="A203" s="66"/>
      <c r="B203" s="43" t="s">
        <v>81</v>
      </c>
      <c r="C203" s="44">
        <f>SUM(C204:C205)</f>
        <v>0</v>
      </c>
      <c r="D203" s="44">
        <f t="shared" ref="D203:H203" si="80">SUM(D204:D205)</f>
        <v>149347373.94999999</v>
      </c>
      <c r="E203" s="44">
        <f t="shared" si="80"/>
        <v>149347373.94999999</v>
      </c>
      <c r="F203" s="44">
        <f t="shared" si="80"/>
        <v>129371547.03999999</v>
      </c>
      <c r="G203" s="44">
        <f t="shared" si="80"/>
        <v>129371547.03999999</v>
      </c>
      <c r="H203" s="45">
        <f t="shared" si="80"/>
        <v>19975826.909999996</v>
      </c>
    </row>
    <row r="204" spans="1:8" x14ac:dyDescent="0.2">
      <c r="A204" s="67"/>
      <c r="B204" s="46" t="s">
        <v>82</v>
      </c>
      <c r="C204" s="47">
        <v>0</v>
      </c>
      <c r="D204" s="47">
        <f t="shared" ref="D204:D205" si="81">E204-C204</f>
        <v>149347373.94999999</v>
      </c>
      <c r="E204" s="47">
        <v>149347373.94999999</v>
      </c>
      <c r="F204" s="47">
        <v>129371547.03999999</v>
      </c>
      <c r="G204" s="47">
        <v>129371547.03999999</v>
      </c>
      <c r="H204" s="48">
        <f t="shared" ref="H204:H205" si="82">E204-F204</f>
        <v>19975826.909999996</v>
      </c>
    </row>
    <row r="205" spans="1:8" x14ac:dyDescent="0.2">
      <c r="A205" s="67"/>
      <c r="B205" s="46" t="s">
        <v>83</v>
      </c>
      <c r="C205" s="47">
        <v>0</v>
      </c>
      <c r="D205" s="47">
        <f t="shared" si="81"/>
        <v>0</v>
      </c>
      <c r="E205" s="47">
        <v>0</v>
      </c>
      <c r="F205" s="47">
        <v>0</v>
      </c>
      <c r="G205" s="47">
        <v>0</v>
      </c>
      <c r="H205" s="48">
        <f t="shared" si="82"/>
        <v>0</v>
      </c>
    </row>
    <row r="206" spans="1:8" x14ac:dyDescent="0.2">
      <c r="A206" s="66"/>
      <c r="B206" s="43" t="s">
        <v>84</v>
      </c>
      <c r="C206" s="44">
        <f t="shared" ref="C206:H206" si="83">SUM(C207:C210)</f>
        <v>315565273</v>
      </c>
      <c r="D206" s="44">
        <f t="shared" si="83"/>
        <v>76470588.639999986</v>
      </c>
      <c r="E206" s="44">
        <f t="shared" si="83"/>
        <v>392035861.63999999</v>
      </c>
      <c r="F206" s="44">
        <f t="shared" si="83"/>
        <v>313144542.64000005</v>
      </c>
      <c r="G206" s="44">
        <f t="shared" si="83"/>
        <v>286847436.63999999</v>
      </c>
      <c r="H206" s="45">
        <f t="shared" si="83"/>
        <v>78891318.99999994</v>
      </c>
    </row>
    <row r="207" spans="1:8" ht="25.5" x14ac:dyDescent="0.2">
      <c r="A207" s="67"/>
      <c r="B207" s="46" t="s">
        <v>85</v>
      </c>
      <c r="C207" s="47">
        <v>315565273</v>
      </c>
      <c r="D207" s="47">
        <f t="shared" ref="D207:D210" si="84">E207-C207</f>
        <v>65878642.639999986</v>
      </c>
      <c r="E207" s="47">
        <v>381443915.63999999</v>
      </c>
      <c r="F207" s="47">
        <v>302552596.64000005</v>
      </c>
      <c r="G207" s="47">
        <v>276255490.63999999</v>
      </c>
      <c r="H207" s="48">
        <f t="shared" ref="H207:H210" si="85">E207-F207</f>
        <v>78891318.99999994</v>
      </c>
    </row>
    <row r="208" spans="1:8" ht="25.5" x14ac:dyDescent="0.2">
      <c r="A208" s="67"/>
      <c r="B208" s="46" t="s">
        <v>86</v>
      </c>
      <c r="C208" s="47">
        <v>0</v>
      </c>
      <c r="D208" s="47">
        <f t="shared" si="84"/>
        <v>0</v>
      </c>
      <c r="E208" s="47">
        <v>0</v>
      </c>
      <c r="F208" s="47">
        <v>0</v>
      </c>
      <c r="G208" s="47">
        <v>0</v>
      </c>
      <c r="H208" s="48">
        <f t="shared" si="85"/>
        <v>0</v>
      </c>
    </row>
    <row r="209" spans="1:8" x14ac:dyDescent="0.2">
      <c r="A209" s="67"/>
      <c r="B209" s="46" t="s">
        <v>87</v>
      </c>
      <c r="C209" s="47">
        <v>0</v>
      </c>
      <c r="D209" s="47">
        <f t="shared" si="84"/>
        <v>0</v>
      </c>
      <c r="E209" s="47">
        <v>0</v>
      </c>
      <c r="F209" s="47">
        <v>0</v>
      </c>
      <c r="G209" s="47">
        <v>0</v>
      </c>
      <c r="H209" s="48">
        <f t="shared" si="85"/>
        <v>0</v>
      </c>
    </row>
    <row r="210" spans="1:8" x14ac:dyDescent="0.2">
      <c r="A210" s="67"/>
      <c r="B210" s="46" t="s">
        <v>88</v>
      </c>
      <c r="C210" s="47">
        <v>0</v>
      </c>
      <c r="D210" s="47">
        <f t="shared" si="84"/>
        <v>10591946</v>
      </c>
      <c r="E210" s="47">
        <v>10591946</v>
      </c>
      <c r="F210" s="47">
        <v>10591946</v>
      </c>
      <c r="G210" s="47">
        <v>10591946</v>
      </c>
      <c r="H210" s="48">
        <f t="shared" si="85"/>
        <v>0</v>
      </c>
    </row>
    <row r="211" spans="1:8" x14ac:dyDescent="0.2">
      <c r="A211" s="66"/>
      <c r="B211" s="43" t="s">
        <v>89</v>
      </c>
      <c r="C211" s="44">
        <f>SUM(C212:C215)</f>
        <v>0</v>
      </c>
      <c r="D211" s="44">
        <f t="shared" ref="D211:H211" si="86">SUM(D212:D215)</f>
        <v>0</v>
      </c>
      <c r="E211" s="44">
        <f t="shared" si="86"/>
        <v>0</v>
      </c>
      <c r="F211" s="44">
        <f t="shared" si="86"/>
        <v>0</v>
      </c>
      <c r="G211" s="44">
        <f t="shared" si="86"/>
        <v>0</v>
      </c>
      <c r="H211" s="45">
        <f t="shared" si="86"/>
        <v>0</v>
      </c>
    </row>
    <row r="212" spans="1:8" ht="25.5" x14ac:dyDescent="0.2">
      <c r="A212" s="67"/>
      <c r="B212" s="46" t="s">
        <v>90</v>
      </c>
      <c r="C212" s="47">
        <v>0</v>
      </c>
      <c r="D212" s="47">
        <f t="shared" ref="D212:D215" si="87">E212-C212</f>
        <v>0</v>
      </c>
      <c r="E212" s="47">
        <v>0</v>
      </c>
      <c r="F212" s="47">
        <v>0</v>
      </c>
      <c r="G212" s="47">
        <v>0</v>
      </c>
      <c r="H212" s="48">
        <f t="shared" ref="H212:H215" si="88">E212-F212</f>
        <v>0</v>
      </c>
    </row>
    <row r="213" spans="1:8" x14ac:dyDescent="0.2">
      <c r="A213" s="67"/>
      <c r="B213" s="46" t="s">
        <v>91</v>
      </c>
      <c r="C213" s="47">
        <v>0</v>
      </c>
      <c r="D213" s="47">
        <f t="shared" si="87"/>
        <v>0</v>
      </c>
      <c r="E213" s="47">
        <v>0</v>
      </c>
      <c r="F213" s="47">
        <v>0</v>
      </c>
      <c r="G213" s="47">
        <v>0</v>
      </c>
      <c r="H213" s="48">
        <f t="shared" si="88"/>
        <v>0</v>
      </c>
    </row>
    <row r="214" spans="1:8" x14ac:dyDescent="0.2">
      <c r="A214" s="67"/>
      <c r="B214" s="46" t="s">
        <v>92</v>
      </c>
      <c r="C214" s="47">
        <v>0</v>
      </c>
      <c r="D214" s="47">
        <f t="shared" si="87"/>
        <v>0</v>
      </c>
      <c r="E214" s="47">
        <v>0</v>
      </c>
      <c r="F214" s="47">
        <v>0</v>
      </c>
      <c r="G214" s="47">
        <v>0</v>
      </c>
      <c r="H214" s="48">
        <f t="shared" si="88"/>
        <v>0</v>
      </c>
    </row>
    <row r="215" spans="1:8" x14ac:dyDescent="0.2">
      <c r="A215" s="67"/>
      <c r="B215" s="46" t="s">
        <v>93</v>
      </c>
      <c r="C215" s="47">
        <v>0</v>
      </c>
      <c r="D215" s="47">
        <f t="shared" si="87"/>
        <v>0</v>
      </c>
      <c r="E215" s="47">
        <v>0</v>
      </c>
      <c r="F215" s="47">
        <v>0</v>
      </c>
      <c r="G215" s="47">
        <v>0</v>
      </c>
      <c r="H215" s="48">
        <f t="shared" si="88"/>
        <v>0</v>
      </c>
    </row>
    <row r="216" spans="1:8" x14ac:dyDescent="0.2">
      <c r="A216" s="66"/>
      <c r="B216" s="43" t="s">
        <v>94</v>
      </c>
      <c r="C216" s="44">
        <f>SUM(C217:C219)</f>
        <v>295283112</v>
      </c>
      <c r="D216" s="44">
        <f t="shared" ref="D216:H216" si="89">SUM(D217:D219)</f>
        <v>18310448</v>
      </c>
      <c r="E216" s="44">
        <f t="shared" si="89"/>
        <v>313593560</v>
      </c>
      <c r="F216" s="44">
        <f t="shared" si="89"/>
        <v>282843272</v>
      </c>
      <c r="G216" s="44">
        <f t="shared" si="89"/>
        <v>282843272</v>
      </c>
      <c r="H216" s="45">
        <f t="shared" si="89"/>
        <v>30750288</v>
      </c>
    </row>
    <row r="217" spans="1:8" ht="25.5" x14ac:dyDescent="0.2">
      <c r="A217" s="67"/>
      <c r="B217" s="46" t="s">
        <v>95</v>
      </c>
      <c r="C217" s="47">
        <v>0</v>
      </c>
      <c r="D217" s="47">
        <f t="shared" ref="D217:D219" si="90">E217-C217</f>
        <v>0</v>
      </c>
      <c r="E217" s="47">
        <v>0</v>
      </c>
      <c r="F217" s="47">
        <v>0</v>
      </c>
      <c r="G217" s="47">
        <v>0</v>
      </c>
      <c r="H217" s="48">
        <f t="shared" ref="H217:H219" si="91">E217-F217</f>
        <v>0</v>
      </c>
    </row>
    <row r="218" spans="1:8" x14ac:dyDescent="0.2">
      <c r="A218" s="67"/>
      <c r="B218" s="46" t="s">
        <v>96</v>
      </c>
      <c r="C218" s="47">
        <v>295283112</v>
      </c>
      <c r="D218" s="47">
        <f t="shared" si="90"/>
        <v>310448</v>
      </c>
      <c r="E218" s="47">
        <v>295593560</v>
      </c>
      <c r="F218" s="47">
        <v>268343272</v>
      </c>
      <c r="G218" s="47">
        <v>268343272</v>
      </c>
      <c r="H218" s="48">
        <f t="shared" si="91"/>
        <v>27250288</v>
      </c>
    </row>
    <row r="219" spans="1:8" ht="25.5" x14ac:dyDescent="0.2">
      <c r="A219" s="75"/>
      <c r="B219" s="46" t="s">
        <v>97</v>
      </c>
      <c r="C219" s="47">
        <v>0</v>
      </c>
      <c r="D219" s="47">
        <f t="shared" si="90"/>
        <v>18000000</v>
      </c>
      <c r="E219" s="47">
        <v>18000000</v>
      </c>
      <c r="F219" s="47">
        <v>14500000</v>
      </c>
      <c r="G219" s="47">
        <v>14500000</v>
      </c>
      <c r="H219" s="48">
        <f t="shared" si="91"/>
        <v>3500000</v>
      </c>
    </row>
    <row r="220" spans="1:8" x14ac:dyDescent="0.2">
      <c r="A220" s="66"/>
      <c r="B220" s="43" t="s">
        <v>98</v>
      </c>
      <c r="C220" s="44">
        <f>C221</f>
        <v>0</v>
      </c>
      <c r="D220" s="44">
        <f t="shared" ref="D220:H220" si="92">D221</f>
        <v>0</v>
      </c>
      <c r="E220" s="44">
        <f t="shared" si="92"/>
        <v>0</v>
      </c>
      <c r="F220" s="44">
        <f t="shared" si="92"/>
        <v>0</v>
      </c>
      <c r="G220" s="44">
        <f t="shared" si="92"/>
        <v>0</v>
      </c>
      <c r="H220" s="45">
        <f t="shared" si="92"/>
        <v>0</v>
      </c>
    </row>
    <row r="221" spans="1:8" ht="27" customHeight="1" x14ac:dyDescent="0.2">
      <c r="A221" s="73"/>
      <c r="B221" s="46" t="s">
        <v>99</v>
      </c>
      <c r="C221" s="47">
        <v>0</v>
      </c>
      <c r="D221" s="47">
        <f>E221-C221</f>
        <v>0</v>
      </c>
      <c r="E221" s="47">
        <v>0</v>
      </c>
      <c r="F221" s="47">
        <v>0</v>
      </c>
      <c r="G221" s="47">
        <v>0</v>
      </c>
      <c r="H221" s="48">
        <f t="shared" ref="H221" si="93">E221-F221</f>
        <v>0</v>
      </c>
    </row>
    <row r="222" spans="1:8" x14ac:dyDescent="0.2">
      <c r="A222" s="66"/>
      <c r="B222" s="40" t="s">
        <v>100</v>
      </c>
      <c r="C222" s="41">
        <v>0</v>
      </c>
      <c r="D222" s="41">
        <v>0</v>
      </c>
      <c r="E222" s="41">
        <v>0</v>
      </c>
      <c r="F222" s="41">
        <v>0</v>
      </c>
      <c r="G222" s="41">
        <v>0</v>
      </c>
      <c r="H222" s="42">
        <v>0</v>
      </c>
    </row>
    <row r="223" spans="1:8" ht="25.5" x14ac:dyDescent="0.2">
      <c r="A223" s="66"/>
      <c r="B223" s="37" t="s">
        <v>101</v>
      </c>
      <c r="C223" s="38">
        <f t="shared" ref="C223:H223" si="94">C224+C228</f>
        <v>0</v>
      </c>
      <c r="D223" s="38">
        <f t="shared" si="94"/>
        <v>0</v>
      </c>
      <c r="E223" s="38">
        <f t="shared" si="94"/>
        <v>0</v>
      </c>
      <c r="F223" s="38">
        <f t="shared" si="94"/>
        <v>0</v>
      </c>
      <c r="G223" s="38">
        <f t="shared" si="94"/>
        <v>0</v>
      </c>
      <c r="H223" s="39">
        <f t="shared" si="94"/>
        <v>0</v>
      </c>
    </row>
    <row r="224" spans="1:8" ht="25.5" x14ac:dyDescent="0.2">
      <c r="A224" s="66"/>
      <c r="B224" s="40" t="s">
        <v>102</v>
      </c>
      <c r="C224" s="41">
        <f>C225</f>
        <v>0</v>
      </c>
      <c r="D224" s="41">
        <f t="shared" ref="D224:H224" si="95">D225</f>
        <v>0</v>
      </c>
      <c r="E224" s="41">
        <f t="shared" si="95"/>
        <v>0</v>
      </c>
      <c r="F224" s="41">
        <f t="shared" si="95"/>
        <v>0</v>
      </c>
      <c r="G224" s="41">
        <f t="shared" si="95"/>
        <v>0</v>
      </c>
      <c r="H224" s="42">
        <f t="shared" si="95"/>
        <v>0</v>
      </c>
    </row>
    <row r="225" spans="1:8" x14ac:dyDescent="0.2">
      <c r="A225" s="66"/>
      <c r="B225" s="43" t="s">
        <v>103</v>
      </c>
      <c r="C225" s="44">
        <v>0</v>
      </c>
      <c r="D225" s="44">
        <f>F225-C225</f>
        <v>0</v>
      </c>
      <c r="E225" s="44">
        <v>0</v>
      </c>
      <c r="F225" s="44">
        <v>0</v>
      </c>
      <c r="G225" s="44">
        <v>0</v>
      </c>
      <c r="H225" s="45">
        <f t="shared" ref="H225:H227" si="96">E225-F225</f>
        <v>0</v>
      </c>
    </row>
    <row r="226" spans="1:8" x14ac:dyDescent="0.2">
      <c r="A226" s="67"/>
      <c r="B226" s="46" t="s">
        <v>104</v>
      </c>
      <c r="C226" s="47">
        <v>0</v>
      </c>
      <c r="D226" s="47">
        <v>0</v>
      </c>
      <c r="E226" s="47">
        <v>0</v>
      </c>
      <c r="F226" s="47">
        <v>0</v>
      </c>
      <c r="G226" s="47">
        <v>0</v>
      </c>
      <c r="H226" s="48">
        <f t="shared" si="96"/>
        <v>0</v>
      </c>
    </row>
    <row r="227" spans="1:8" x14ac:dyDescent="0.2">
      <c r="A227" s="73"/>
      <c r="B227" s="46" t="s">
        <v>105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8">
        <f t="shared" si="96"/>
        <v>0</v>
      </c>
    </row>
    <row r="228" spans="1:8" s="33" customFormat="1" ht="26.25" x14ac:dyDescent="0.25">
      <c r="A228" s="66"/>
      <c r="B228" s="40" t="s">
        <v>106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2">
        <v>0</v>
      </c>
    </row>
    <row r="229" spans="1:8" x14ac:dyDescent="0.2">
      <c r="A229" s="66"/>
      <c r="B229" s="34" t="s">
        <v>107</v>
      </c>
      <c r="C229" s="35">
        <f>C230+C231+C235</f>
        <v>0</v>
      </c>
      <c r="D229" s="35">
        <f t="shared" ref="D229:H229" si="97">D231</f>
        <v>0</v>
      </c>
      <c r="E229" s="35">
        <f t="shared" si="97"/>
        <v>0</v>
      </c>
      <c r="F229" s="35">
        <f t="shared" si="97"/>
        <v>0</v>
      </c>
      <c r="G229" s="35">
        <f t="shared" si="97"/>
        <v>0</v>
      </c>
      <c r="H229" s="36">
        <f t="shared" si="97"/>
        <v>0</v>
      </c>
    </row>
    <row r="230" spans="1:8" ht="25.5" x14ac:dyDescent="0.2">
      <c r="A230" s="66"/>
      <c r="B230" s="37" t="s">
        <v>108</v>
      </c>
      <c r="C230" s="38">
        <v>0</v>
      </c>
      <c r="D230" s="38">
        <v>0</v>
      </c>
      <c r="E230" s="38">
        <v>0</v>
      </c>
      <c r="F230" s="38">
        <v>0</v>
      </c>
      <c r="G230" s="38">
        <v>0</v>
      </c>
      <c r="H230" s="39">
        <v>0</v>
      </c>
    </row>
    <row r="231" spans="1:8" s="33" customFormat="1" ht="26.25" x14ac:dyDescent="0.25">
      <c r="A231" s="66"/>
      <c r="B231" s="37" t="s">
        <v>109</v>
      </c>
      <c r="C231" s="38">
        <f>C232</f>
        <v>0</v>
      </c>
      <c r="D231" s="38">
        <f t="shared" ref="D231:H232" si="98">D232</f>
        <v>0</v>
      </c>
      <c r="E231" s="38">
        <f t="shared" si="98"/>
        <v>0</v>
      </c>
      <c r="F231" s="38">
        <f t="shared" si="98"/>
        <v>0</v>
      </c>
      <c r="G231" s="38">
        <f t="shared" si="98"/>
        <v>0</v>
      </c>
      <c r="H231" s="39">
        <f t="shared" si="98"/>
        <v>0</v>
      </c>
    </row>
    <row r="232" spans="1:8" ht="25.5" x14ac:dyDescent="0.2">
      <c r="A232" s="66"/>
      <c r="B232" s="40" t="s">
        <v>110</v>
      </c>
      <c r="C232" s="41">
        <f>C233</f>
        <v>0</v>
      </c>
      <c r="D232" s="41">
        <f t="shared" si="98"/>
        <v>0</v>
      </c>
      <c r="E232" s="41">
        <f t="shared" si="98"/>
        <v>0</v>
      </c>
      <c r="F232" s="41">
        <f t="shared" si="98"/>
        <v>0</v>
      </c>
      <c r="G232" s="41">
        <f t="shared" si="98"/>
        <v>0</v>
      </c>
      <c r="H232" s="42">
        <f t="shared" si="98"/>
        <v>0</v>
      </c>
    </row>
    <row r="233" spans="1:8" x14ac:dyDescent="0.2">
      <c r="A233" s="66"/>
      <c r="B233" s="43" t="s">
        <v>111</v>
      </c>
      <c r="C233" s="44">
        <f t="shared" ref="C233:F233" si="99">C234</f>
        <v>0</v>
      </c>
      <c r="D233" s="44">
        <f t="shared" si="99"/>
        <v>0</v>
      </c>
      <c r="E233" s="44">
        <f>E234</f>
        <v>0</v>
      </c>
      <c r="F233" s="44">
        <f t="shared" si="99"/>
        <v>0</v>
      </c>
      <c r="G233" s="44">
        <f>G234</f>
        <v>0</v>
      </c>
      <c r="H233" s="45">
        <f>H234</f>
        <v>0</v>
      </c>
    </row>
    <row r="234" spans="1:8" ht="25.5" x14ac:dyDescent="0.2">
      <c r="A234" s="69"/>
      <c r="B234" s="46" t="s">
        <v>112</v>
      </c>
      <c r="C234" s="47">
        <v>0</v>
      </c>
      <c r="D234" s="47">
        <f>E234-C234</f>
        <v>0</v>
      </c>
      <c r="E234" s="47">
        <v>0</v>
      </c>
      <c r="F234" s="47">
        <v>0</v>
      </c>
      <c r="G234" s="47">
        <v>0</v>
      </c>
      <c r="H234" s="48">
        <f t="shared" ref="H234" si="100">E234-F234</f>
        <v>0</v>
      </c>
    </row>
    <row r="235" spans="1:8" s="33" customFormat="1" ht="26.25" x14ac:dyDescent="0.25">
      <c r="A235" s="66"/>
      <c r="B235" s="37" t="s">
        <v>113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9">
        <v>0</v>
      </c>
    </row>
    <row r="236" spans="1:8" x14ac:dyDescent="0.2">
      <c r="A236" s="66"/>
      <c r="B236" s="29" t="s">
        <v>114</v>
      </c>
      <c r="C236" s="30">
        <f>C237</f>
        <v>3287782881</v>
      </c>
      <c r="D236" s="31">
        <f t="shared" ref="D236:H237" si="101">D237</f>
        <v>-128530641.90000004</v>
      </c>
      <c r="E236" s="31">
        <f t="shared" si="101"/>
        <v>3159252239.0999999</v>
      </c>
      <c r="F236" s="31">
        <f t="shared" si="101"/>
        <v>2548869970.0999999</v>
      </c>
      <c r="G236" s="31">
        <f t="shared" si="101"/>
        <v>2548869970.0999999</v>
      </c>
      <c r="H236" s="32">
        <f t="shared" si="101"/>
        <v>610382269</v>
      </c>
    </row>
    <row r="237" spans="1:8" x14ac:dyDescent="0.2">
      <c r="A237" s="66"/>
      <c r="B237" s="34" t="s">
        <v>14</v>
      </c>
      <c r="C237" s="35">
        <f>C238</f>
        <v>3287782881</v>
      </c>
      <c r="D237" s="35">
        <f t="shared" si="101"/>
        <v>-128530641.90000004</v>
      </c>
      <c r="E237" s="35">
        <f t="shared" si="101"/>
        <v>3159252239.0999999</v>
      </c>
      <c r="F237" s="35">
        <f t="shared" si="101"/>
        <v>2548869970.0999999</v>
      </c>
      <c r="G237" s="35">
        <f t="shared" si="101"/>
        <v>2548869970.0999999</v>
      </c>
      <c r="H237" s="36">
        <f t="shared" si="101"/>
        <v>610382269</v>
      </c>
    </row>
    <row r="238" spans="1:8" x14ac:dyDescent="0.2">
      <c r="A238" s="66"/>
      <c r="B238" s="37" t="s">
        <v>15</v>
      </c>
      <c r="C238" s="38">
        <f>C239+C252</f>
        <v>3287782881</v>
      </c>
      <c r="D238" s="38">
        <f t="shared" ref="D238:H238" si="102">D239+D252</f>
        <v>-128530641.90000004</v>
      </c>
      <c r="E238" s="38">
        <f t="shared" si="102"/>
        <v>3159252239.0999999</v>
      </c>
      <c r="F238" s="38">
        <f t="shared" si="102"/>
        <v>2548869970.0999999</v>
      </c>
      <c r="G238" s="38">
        <f t="shared" si="102"/>
        <v>2548869970.0999999</v>
      </c>
      <c r="H238" s="39">
        <f t="shared" si="102"/>
        <v>610382269</v>
      </c>
    </row>
    <row r="239" spans="1:8" x14ac:dyDescent="0.2">
      <c r="A239" s="66"/>
      <c r="B239" s="40" t="s">
        <v>16</v>
      </c>
      <c r="C239" s="41">
        <f>C240</f>
        <v>3287782881</v>
      </c>
      <c r="D239" s="41">
        <f t="shared" ref="D239:H239" si="103">D240</f>
        <v>-128530641.90000004</v>
      </c>
      <c r="E239" s="41">
        <f t="shared" si="103"/>
        <v>3159252239.0999999</v>
      </c>
      <c r="F239" s="41">
        <f t="shared" si="103"/>
        <v>2548869970.0999999</v>
      </c>
      <c r="G239" s="41">
        <f t="shared" si="103"/>
        <v>2548869970.0999999</v>
      </c>
      <c r="H239" s="42">
        <f t="shared" si="103"/>
        <v>610382269</v>
      </c>
    </row>
    <row r="240" spans="1:8" x14ac:dyDescent="0.2">
      <c r="A240" s="66"/>
      <c r="B240" s="43" t="s">
        <v>115</v>
      </c>
      <c r="C240" s="44">
        <f>SUM(C241:C251)</f>
        <v>3287782881</v>
      </c>
      <c r="D240" s="44">
        <f t="shared" ref="D240:H240" si="104">SUM(D241:D251)</f>
        <v>-128530641.90000004</v>
      </c>
      <c r="E240" s="44">
        <f t="shared" si="104"/>
        <v>3159252239.0999999</v>
      </c>
      <c r="F240" s="44">
        <f t="shared" si="104"/>
        <v>2548869970.0999999</v>
      </c>
      <c r="G240" s="44">
        <f t="shared" si="104"/>
        <v>2548869970.0999999</v>
      </c>
      <c r="H240" s="45">
        <f t="shared" si="104"/>
        <v>610382269</v>
      </c>
    </row>
    <row r="241" spans="1:8" x14ac:dyDescent="0.2">
      <c r="A241" s="67"/>
      <c r="B241" s="46" t="s">
        <v>116</v>
      </c>
      <c r="C241" s="47">
        <v>136027781</v>
      </c>
      <c r="D241" s="47">
        <f>E241-C241</f>
        <v>-5017111.25</v>
      </c>
      <c r="E241" s="47">
        <v>131010669.75</v>
      </c>
      <c r="F241" s="47">
        <v>103903419.75</v>
      </c>
      <c r="G241" s="47">
        <v>103903419.75</v>
      </c>
      <c r="H241" s="48">
        <f t="shared" ref="H241:H251" si="105">E241-F241</f>
        <v>27107250</v>
      </c>
    </row>
    <row r="242" spans="1:8" x14ac:dyDescent="0.2">
      <c r="A242" s="67"/>
      <c r="B242" s="46" t="s">
        <v>117</v>
      </c>
      <c r="C242" s="47">
        <v>374322699</v>
      </c>
      <c r="D242" s="47">
        <f t="shared" ref="D242:D251" si="106">E242-C242</f>
        <v>-23260251</v>
      </c>
      <c r="E242" s="47">
        <v>351062448</v>
      </c>
      <c r="F242" s="47">
        <v>302617443</v>
      </c>
      <c r="G242" s="47">
        <v>302617443</v>
      </c>
      <c r="H242" s="48">
        <f t="shared" si="105"/>
        <v>48445005</v>
      </c>
    </row>
    <row r="243" spans="1:8" x14ac:dyDescent="0.2">
      <c r="A243" s="67"/>
      <c r="B243" s="46" t="s">
        <v>118</v>
      </c>
      <c r="C243" s="47">
        <v>47979287</v>
      </c>
      <c r="D243" s="47">
        <f t="shared" si="106"/>
        <v>-3458988</v>
      </c>
      <c r="E243" s="47">
        <v>44520299</v>
      </c>
      <c r="F243" s="47">
        <v>36465417</v>
      </c>
      <c r="G243" s="47">
        <v>36465417</v>
      </c>
      <c r="H243" s="48">
        <f t="shared" si="105"/>
        <v>8054882</v>
      </c>
    </row>
    <row r="244" spans="1:8" x14ac:dyDescent="0.2">
      <c r="A244" s="67"/>
      <c r="B244" s="46" t="s">
        <v>119</v>
      </c>
      <c r="C244" s="47">
        <v>486581458</v>
      </c>
      <c r="D244" s="47">
        <f t="shared" si="106"/>
        <v>-17616755.660000026</v>
      </c>
      <c r="E244" s="47">
        <v>468964702.33999997</v>
      </c>
      <c r="F244" s="47">
        <v>384971843.33999997</v>
      </c>
      <c r="G244" s="47">
        <v>384971843.33999997</v>
      </c>
      <c r="H244" s="48">
        <f t="shared" si="105"/>
        <v>83992859</v>
      </c>
    </row>
    <row r="245" spans="1:8" x14ac:dyDescent="0.2">
      <c r="A245" s="67"/>
      <c r="B245" s="46" t="s">
        <v>120</v>
      </c>
      <c r="C245" s="47">
        <v>1229578038</v>
      </c>
      <c r="D245" s="47">
        <f t="shared" si="106"/>
        <v>-35014236.25</v>
      </c>
      <c r="E245" s="47">
        <v>1194563801.75</v>
      </c>
      <c r="F245" s="47">
        <v>930367929.75</v>
      </c>
      <c r="G245" s="47">
        <v>930367929.75</v>
      </c>
      <c r="H245" s="48">
        <f t="shared" si="105"/>
        <v>264195872</v>
      </c>
    </row>
    <row r="246" spans="1:8" x14ac:dyDescent="0.2">
      <c r="A246" s="67"/>
      <c r="B246" s="46" t="s">
        <v>121</v>
      </c>
      <c r="C246" s="47">
        <v>174646301</v>
      </c>
      <c r="D246" s="47">
        <f t="shared" si="106"/>
        <v>-11254798</v>
      </c>
      <c r="E246" s="47">
        <v>163391503</v>
      </c>
      <c r="F246" s="47">
        <v>140832405</v>
      </c>
      <c r="G246" s="47">
        <v>140832405</v>
      </c>
      <c r="H246" s="48">
        <f t="shared" si="105"/>
        <v>22559098</v>
      </c>
    </row>
    <row r="247" spans="1:8" x14ac:dyDescent="0.2">
      <c r="A247" s="67"/>
      <c r="B247" s="46" t="s">
        <v>122</v>
      </c>
      <c r="C247" s="47">
        <v>107762013</v>
      </c>
      <c r="D247" s="47">
        <f t="shared" si="106"/>
        <v>-7943939</v>
      </c>
      <c r="E247" s="47">
        <v>99818074</v>
      </c>
      <c r="F247" s="47">
        <v>85203504</v>
      </c>
      <c r="G247" s="47">
        <v>85203504</v>
      </c>
      <c r="H247" s="48">
        <f t="shared" si="105"/>
        <v>14614570</v>
      </c>
    </row>
    <row r="248" spans="1:8" x14ac:dyDescent="0.2">
      <c r="A248" s="67"/>
      <c r="B248" s="46" t="s">
        <v>123</v>
      </c>
      <c r="C248" s="47">
        <v>440479750</v>
      </c>
      <c r="D248" s="47">
        <f t="shared" si="106"/>
        <v>-10074662</v>
      </c>
      <c r="E248" s="47">
        <v>430405088</v>
      </c>
      <c r="F248" s="47">
        <v>334352600</v>
      </c>
      <c r="G248" s="47">
        <v>334352600</v>
      </c>
      <c r="H248" s="48">
        <f t="shared" si="105"/>
        <v>96052488</v>
      </c>
    </row>
    <row r="249" spans="1:8" x14ac:dyDescent="0.2">
      <c r="A249" s="67"/>
      <c r="B249" s="46" t="s">
        <v>124</v>
      </c>
      <c r="C249" s="47">
        <v>105929120</v>
      </c>
      <c r="D249" s="47">
        <f t="shared" si="106"/>
        <v>-2190299.150000006</v>
      </c>
      <c r="E249" s="47">
        <v>103738820.84999999</v>
      </c>
      <c r="F249" s="47">
        <v>86373416.849999994</v>
      </c>
      <c r="G249" s="47">
        <v>86373416.849999994</v>
      </c>
      <c r="H249" s="48">
        <f t="shared" si="105"/>
        <v>17365404</v>
      </c>
    </row>
    <row r="250" spans="1:8" x14ac:dyDescent="0.2">
      <c r="A250" s="67"/>
      <c r="B250" s="46" t="s">
        <v>125</v>
      </c>
      <c r="C250" s="47">
        <v>142044827</v>
      </c>
      <c r="D250" s="47">
        <f t="shared" si="106"/>
        <v>-10893397.590000004</v>
      </c>
      <c r="E250" s="47">
        <v>131151429.41</v>
      </c>
      <c r="F250" s="47">
        <v>111494518.41</v>
      </c>
      <c r="G250" s="47">
        <v>111494518.41</v>
      </c>
      <c r="H250" s="48">
        <f t="shared" si="105"/>
        <v>19656911</v>
      </c>
    </row>
    <row r="251" spans="1:8" x14ac:dyDescent="0.2">
      <c r="A251" s="67"/>
      <c r="B251" s="46" t="s">
        <v>126</v>
      </c>
      <c r="C251" s="47">
        <v>42431607</v>
      </c>
      <c r="D251" s="47">
        <f t="shared" si="106"/>
        <v>-1806204</v>
      </c>
      <c r="E251" s="47">
        <v>40625403</v>
      </c>
      <c r="F251" s="47">
        <v>32287473</v>
      </c>
      <c r="G251" s="47">
        <v>32287473</v>
      </c>
      <c r="H251" s="48">
        <f t="shared" si="105"/>
        <v>8337930</v>
      </c>
    </row>
    <row r="252" spans="1:8" ht="25.5" x14ac:dyDescent="0.2">
      <c r="A252" s="66"/>
      <c r="B252" s="40" t="s">
        <v>50</v>
      </c>
      <c r="C252" s="41">
        <f>SUM(C253)</f>
        <v>0</v>
      </c>
      <c r="D252" s="41">
        <f t="shared" ref="D252:H252" si="107">SUM(D253)</f>
        <v>0</v>
      </c>
      <c r="E252" s="41">
        <f t="shared" si="107"/>
        <v>0</v>
      </c>
      <c r="F252" s="41">
        <f t="shared" si="107"/>
        <v>0</v>
      </c>
      <c r="G252" s="41">
        <f t="shared" si="107"/>
        <v>0</v>
      </c>
      <c r="H252" s="42">
        <f t="shared" si="107"/>
        <v>0</v>
      </c>
    </row>
    <row r="253" spans="1:8" ht="21" customHeight="1" x14ac:dyDescent="0.2">
      <c r="A253" s="66"/>
      <c r="B253" s="40" t="s">
        <v>127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2">
        <v>0</v>
      </c>
    </row>
    <row r="254" spans="1:8" x14ac:dyDescent="0.2">
      <c r="A254" s="66"/>
      <c r="B254" s="59" t="s">
        <v>132</v>
      </c>
      <c r="C254" s="60">
        <f t="shared" ref="C254:H254" si="108">C13+C134</f>
        <v>53981792386</v>
      </c>
      <c r="D254" s="60">
        <f t="shared" si="108"/>
        <v>2892151414.6699896</v>
      </c>
      <c r="E254" s="60">
        <f t="shared" si="108"/>
        <v>56873943800.669983</v>
      </c>
      <c r="F254" s="60">
        <f t="shared" si="108"/>
        <v>38065598477.97998</v>
      </c>
      <c r="G254" s="60">
        <f t="shared" si="108"/>
        <v>37242524120.929993</v>
      </c>
      <c r="H254" s="61">
        <f t="shared" si="108"/>
        <v>18808345322.690002</v>
      </c>
    </row>
  </sheetData>
  <mergeCells count="8">
    <mergeCell ref="B6:H6"/>
    <mergeCell ref="B7:H7"/>
    <mergeCell ref="B8:H8"/>
    <mergeCell ref="B9:H9"/>
    <mergeCell ref="B10:H10"/>
    <mergeCell ref="B11:B12"/>
    <mergeCell ref="C11:G11"/>
    <mergeCell ref="H11:H12"/>
  </mergeCells>
  <printOptions horizontalCentered="1"/>
  <pageMargins left="0" right="0" top="0.43307086614173229" bottom="0.47244094488188981" header="0.27559055118110237" footer="0.23622047244094491"/>
  <pageSetup scale="70" fitToHeight="0" orientation="portrait" r:id="rId1"/>
  <headerFooter>
    <oddFooter>&amp;C&amp;P / &amp;N</oddFooter>
  </headerFooter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ADMTVA (a) LDF</vt:lpstr>
      <vt:lpstr>'ADMTVA (a) LDF'!Área_de_impresión</vt:lpstr>
      <vt:lpstr>'ADMTVA (a) LDF'!Títulos_a_imprimir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DESARROLLO TÉCNICO Y ANÁLISIS DEL GASTO PÚBLICO</dc:creator>
  <cp:lastModifiedBy>DEPARTAMENTO DE DESARROLLO TÉCNICO Y ANÁLISIS DEL GAST</cp:lastModifiedBy>
  <dcterms:created xsi:type="dcterms:W3CDTF">2026-10-05T20:21:38Z</dcterms:created>
  <dcterms:modified xsi:type="dcterms:W3CDTF">2026-10-05T20:22:27Z</dcterms:modified>
</cp:coreProperties>
</file>