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Trimestrales\6.- Edo. Analitico junio  2026\CONAC\"/>
    </mc:Choice>
  </mc:AlternateContent>
  <xr:revisionPtr revIDLastSave="0" documentId="8_{9A3AF897-66A7-4CE5-8235-3511689F9405}" xr6:coauthVersionLast="47" xr6:coauthVersionMax="47" xr10:uidLastSave="{00000000-0000-0000-0000-000000000000}"/>
  <bookViews>
    <workbookView xWindow="-120" yWindow="-120" windowWidth="29040" windowHeight="15840" xr2:uid="{94F4AC15-5D18-4FD4-8786-DEE1DB30B9D5}"/>
  </bookViews>
  <sheets>
    <sheet name="ADMTVA (a)" sheetId="1" r:id="rId1"/>
  </sheets>
  <definedNames>
    <definedName name="AÑOA">#REF!</definedName>
    <definedName name="AÑOP">#REF!</definedName>
    <definedName name="_xlnm.Print_Area" localSheetId="0">'ADMTVA (a)'!$B$1:$H$136</definedName>
    <definedName name="FACTOR">#REF!</definedName>
    <definedName name="Factor_de_Actualizacion_para_llevar_a_pesos_constantes_los">"B/G"</definedName>
    <definedName name="_xlnm.Print_Titles" localSheetId="0">'ADMTVA (a)'!$1:$12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29" i="1" l="1"/>
  <c r="H128" i="1"/>
  <c r="H127" i="1"/>
  <c r="H126" i="1"/>
  <c r="H125" i="1"/>
  <c r="H124" i="1"/>
  <c r="H123" i="1"/>
  <c r="H122" i="1"/>
  <c r="H121" i="1"/>
  <c r="H120" i="1"/>
  <c r="G118" i="1"/>
  <c r="G117" i="1" s="1"/>
  <c r="G116" i="1" s="1"/>
  <c r="G115" i="1" s="1"/>
  <c r="G114" i="1" s="1"/>
  <c r="F118" i="1"/>
  <c r="F117" i="1" s="1"/>
  <c r="F116" i="1" s="1"/>
  <c r="F115" i="1" s="1"/>
  <c r="F114" i="1" s="1"/>
  <c r="H119" i="1"/>
  <c r="C118" i="1"/>
  <c r="C117" i="1" s="1"/>
  <c r="C116" i="1" s="1"/>
  <c r="C115" i="1" s="1"/>
  <c r="C114" i="1" s="1"/>
  <c r="G111" i="1"/>
  <c r="G110" i="1" s="1"/>
  <c r="G109" i="1" s="1"/>
  <c r="G107" i="1" s="1"/>
  <c r="F111" i="1"/>
  <c r="F110" i="1" s="1"/>
  <c r="F109" i="1" s="1"/>
  <c r="F107" i="1" s="1"/>
  <c r="H112" i="1"/>
  <c r="H111" i="1" s="1"/>
  <c r="H110" i="1" s="1"/>
  <c r="H109" i="1" s="1"/>
  <c r="H107" i="1" s="1"/>
  <c r="C111" i="1"/>
  <c r="C110" i="1" s="1"/>
  <c r="C109" i="1" s="1"/>
  <c r="C107" i="1" s="1"/>
  <c r="H105" i="1"/>
  <c r="G103" i="1"/>
  <c r="G102" i="1" s="1"/>
  <c r="G101" i="1" s="1"/>
  <c r="F103" i="1"/>
  <c r="F102" i="1" s="1"/>
  <c r="F101" i="1" s="1"/>
  <c r="H104" i="1"/>
  <c r="H103" i="1" s="1"/>
  <c r="H102" i="1" s="1"/>
  <c r="H101" i="1" s="1"/>
  <c r="C103" i="1"/>
  <c r="C102" i="1" s="1"/>
  <c r="C101" i="1" s="1"/>
  <c r="G98" i="1"/>
  <c r="F98" i="1"/>
  <c r="H99" i="1"/>
  <c r="H98" i="1" s="1"/>
  <c r="C98" i="1"/>
  <c r="H97" i="1"/>
  <c r="H96" i="1"/>
  <c r="G94" i="1"/>
  <c r="F94" i="1"/>
  <c r="H95" i="1"/>
  <c r="C94" i="1"/>
  <c r="H93" i="1"/>
  <c r="H92" i="1"/>
  <c r="G89" i="1"/>
  <c r="H91" i="1"/>
  <c r="H90" i="1"/>
  <c r="F89" i="1"/>
  <c r="E89" i="1"/>
  <c r="C89" i="1"/>
  <c r="H88" i="1"/>
  <c r="H87" i="1"/>
  <c r="H86" i="1"/>
  <c r="G84" i="1"/>
  <c r="F84" i="1"/>
  <c r="H85" i="1"/>
  <c r="C84" i="1"/>
  <c r="H83" i="1"/>
  <c r="H82" i="1"/>
  <c r="G81" i="1"/>
  <c r="F81" i="1"/>
  <c r="E81" i="1"/>
  <c r="C81" i="1"/>
  <c r="H80" i="1"/>
  <c r="G77" i="1"/>
  <c r="H79" i="1"/>
  <c r="H78" i="1"/>
  <c r="F77" i="1"/>
  <c r="E77" i="1"/>
  <c r="C77" i="1"/>
  <c r="H76" i="1"/>
  <c r="H75" i="1"/>
  <c r="H74" i="1"/>
  <c r="G72" i="1"/>
  <c r="F72" i="1"/>
  <c r="H73" i="1"/>
  <c r="C72" i="1"/>
  <c r="G70" i="1"/>
  <c r="F70" i="1"/>
  <c r="H71" i="1"/>
  <c r="H70" i="1" s="1"/>
  <c r="C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G51" i="1"/>
  <c r="H53" i="1"/>
  <c r="H52" i="1"/>
  <c r="C51" i="1"/>
  <c r="F51" i="1"/>
  <c r="E51" i="1"/>
  <c r="H49" i="1"/>
  <c r="H48" i="1"/>
  <c r="H47" i="1"/>
  <c r="H46" i="1"/>
  <c r="G43" i="1"/>
  <c r="H45" i="1"/>
  <c r="H44" i="1"/>
  <c r="C43" i="1"/>
  <c r="F43" i="1"/>
  <c r="E43" i="1"/>
  <c r="H42" i="1"/>
  <c r="H41" i="1"/>
  <c r="H40" i="1"/>
  <c r="C17" i="1"/>
  <c r="H39" i="1"/>
  <c r="H38" i="1"/>
  <c r="H37" i="1"/>
  <c r="G35" i="1"/>
  <c r="G17" i="1" s="1"/>
  <c r="F35" i="1"/>
  <c r="F17" i="1" s="1"/>
  <c r="E35" i="1"/>
  <c r="C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18" i="1" l="1"/>
  <c r="H117" i="1" s="1"/>
  <c r="H116" i="1" s="1"/>
  <c r="H115" i="1" s="1"/>
  <c r="H114" i="1" s="1"/>
  <c r="H81" i="1"/>
  <c r="H72" i="1"/>
  <c r="C16" i="1"/>
  <c r="G16" i="1"/>
  <c r="G50" i="1"/>
  <c r="H89" i="1"/>
  <c r="H17" i="1"/>
  <c r="F16" i="1"/>
  <c r="F15" i="1" s="1"/>
  <c r="F14" i="1" s="1"/>
  <c r="F13" i="1" s="1"/>
  <c r="F136" i="1" s="1"/>
  <c r="H43" i="1"/>
  <c r="F50" i="1"/>
  <c r="H94" i="1"/>
  <c r="C50" i="1"/>
  <c r="H77" i="1"/>
  <c r="H84" i="1"/>
  <c r="H51" i="1"/>
  <c r="H50" i="1" s="1"/>
  <c r="E17" i="1"/>
  <c r="D18" i="1"/>
  <c r="D20" i="1"/>
  <c r="D22" i="1"/>
  <c r="D24" i="1"/>
  <c r="D26" i="1"/>
  <c r="D28" i="1"/>
  <c r="D30" i="1"/>
  <c r="D32" i="1"/>
  <c r="D34" i="1"/>
  <c r="D36" i="1"/>
  <c r="D38" i="1"/>
  <c r="D40" i="1"/>
  <c r="D42" i="1"/>
  <c r="D44" i="1"/>
  <c r="D46" i="1"/>
  <c r="D48" i="1"/>
  <c r="D52" i="1"/>
  <c r="D54" i="1"/>
  <c r="D56" i="1"/>
  <c r="D58" i="1"/>
  <c r="D60" i="1"/>
  <c r="D62" i="1"/>
  <c r="D64" i="1"/>
  <c r="D66" i="1"/>
  <c r="D68" i="1"/>
  <c r="D74" i="1"/>
  <c r="D76" i="1"/>
  <c r="D78" i="1"/>
  <c r="D80" i="1"/>
  <c r="D82" i="1"/>
  <c r="D86" i="1"/>
  <c r="D88" i="1"/>
  <c r="D90" i="1"/>
  <c r="D92" i="1"/>
  <c r="D96" i="1"/>
  <c r="D105" i="1"/>
  <c r="D120" i="1"/>
  <c r="D122" i="1"/>
  <c r="D124" i="1"/>
  <c r="D126" i="1"/>
  <c r="D128" i="1"/>
  <c r="E70" i="1"/>
  <c r="E50" i="1" s="1"/>
  <c r="E72" i="1"/>
  <c r="E84" i="1"/>
  <c r="E94" i="1"/>
  <c r="E98" i="1"/>
  <c r="E103" i="1"/>
  <c r="E102" i="1" s="1"/>
  <c r="E101" i="1" s="1"/>
  <c r="E111" i="1"/>
  <c r="E110" i="1" s="1"/>
  <c r="E109" i="1" s="1"/>
  <c r="E107" i="1" s="1"/>
  <c r="E118" i="1"/>
  <c r="E117" i="1" s="1"/>
  <c r="E116" i="1" s="1"/>
  <c r="E115" i="1" s="1"/>
  <c r="E114" i="1" s="1"/>
  <c r="H36" i="1"/>
  <c r="H35" i="1" s="1"/>
  <c r="D19" i="1"/>
  <c r="D21" i="1"/>
  <c r="D23" i="1"/>
  <c r="D25" i="1"/>
  <c r="D27" i="1"/>
  <c r="D29" i="1"/>
  <c r="D31" i="1"/>
  <c r="D33" i="1"/>
  <c r="D37" i="1"/>
  <c r="D39" i="1"/>
  <c r="D41" i="1"/>
  <c r="D45" i="1"/>
  <c r="D47" i="1"/>
  <c r="D49" i="1"/>
  <c r="D53" i="1"/>
  <c r="D55" i="1"/>
  <c r="D57" i="1"/>
  <c r="D59" i="1"/>
  <c r="D61" i="1"/>
  <c r="D63" i="1"/>
  <c r="D65" i="1"/>
  <c r="D67" i="1"/>
  <c r="D69" i="1"/>
  <c r="D71" i="1"/>
  <c r="D70" i="1" s="1"/>
  <c r="D73" i="1"/>
  <c r="D75" i="1"/>
  <c r="D79" i="1"/>
  <c r="D83" i="1"/>
  <c r="D85" i="1"/>
  <c r="D87" i="1"/>
  <c r="D91" i="1"/>
  <c r="D93" i="1"/>
  <c r="D95" i="1"/>
  <c r="D97" i="1"/>
  <c r="D99" i="1"/>
  <c r="D98" i="1" s="1"/>
  <c r="D104" i="1"/>
  <c r="D112" i="1"/>
  <c r="D111" i="1" s="1"/>
  <c r="D110" i="1" s="1"/>
  <c r="D109" i="1" s="1"/>
  <c r="D107" i="1" s="1"/>
  <c r="D119" i="1"/>
  <c r="D121" i="1"/>
  <c r="D123" i="1"/>
  <c r="D125" i="1"/>
  <c r="D127" i="1"/>
  <c r="D129" i="1"/>
  <c r="D81" i="1" l="1"/>
  <c r="D94" i="1"/>
  <c r="E16" i="1"/>
  <c r="E15" i="1" s="1"/>
  <c r="E14" i="1" s="1"/>
  <c r="E13" i="1" s="1"/>
  <c r="E136" i="1" s="1"/>
  <c r="D89" i="1"/>
  <c r="D84" i="1"/>
  <c r="G15" i="1"/>
  <c r="G14" i="1" s="1"/>
  <c r="G13" i="1" s="1"/>
  <c r="G136" i="1" s="1"/>
  <c r="D35" i="1"/>
  <c r="D17" i="1" s="1"/>
  <c r="H16" i="1"/>
  <c r="H15" i="1" s="1"/>
  <c r="H14" i="1" s="1"/>
  <c r="H13" i="1" s="1"/>
  <c r="H136" i="1" s="1"/>
  <c r="D118" i="1"/>
  <c r="D117" i="1" s="1"/>
  <c r="D116" i="1" s="1"/>
  <c r="D115" i="1" s="1"/>
  <c r="D114" i="1" s="1"/>
  <c r="D51" i="1"/>
  <c r="C15" i="1"/>
  <c r="C14" i="1" s="1"/>
  <c r="C13" i="1" s="1"/>
  <c r="C136" i="1" s="1"/>
  <c r="D72" i="1"/>
  <c r="D77" i="1"/>
  <c r="D103" i="1"/>
  <c r="D102" i="1" s="1"/>
  <c r="D101" i="1" s="1"/>
  <c r="D43" i="1"/>
  <c r="D50" i="1" l="1"/>
  <c r="D16" i="1"/>
  <c r="D15" i="1" s="1"/>
  <c r="D14" i="1" s="1"/>
  <c r="D13" i="1" s="1"/>
  <c r="D136" i="1" s="1"/>
</calcChain>
</file>

<file path=xl/sharedStrings.xml><?xml version="1.0" encoding="utf-8"?>
<sst xmlns="http://schemas.openxmlformats.org/spreadsheetml/2006/main" count="137" uniqueCount="136">
  <si>
    <t>GOBIERNO DEL ESTADO DE QUINTANA ROO</t>
  </si>
  <si>
    <t>ESTADO ANALÍTICO DEL EJERCICIO DEL PRESUPUESTO DE EGRESOS</t>
  </si>
  <si>
    <t>Clasificación Administrativa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</si>
  <si>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</si>
  <si>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</si>
  <si>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</si>
  <si>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</si>
  <si>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</si>
  <si>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</si>
  <si>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</si>
  <si>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</si>
  <si>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</si>
  <si>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Estado de Quintana Roo</t>
  </si>
  <si>
    <t>Sector Público No Financiero del Estado</t>
  </si>
  <si>
    <t>Gobierno General del Estado de Quintana Roo</t>
  </si>
  <si>
    <t>Gobierno del Estado de Quintana Roo</t>
  </si>
  <si>
    <t>Poder Ejecutivo</t>
  </si>
  <si>
    <t xml:space="preserve">Despacho de la Gobernatura de Quintana Roo                                                               </t>
  </si>
  <si>
    <t xml:space="preserve">Secretaría de Obras Públicas                                                                                                                          </t>
  </si>
  <si>
    <t xml:space="preserve">Secretaría de Gobierno                                                                                                                                </t>
  </si>
  <si>
    <t xml:space="preserve">Consejería Jurídica del Poder Ejecutivo                                                                                                               </t>
  </si>
  <si>
    <t xml:space="preserve">Secretaría de Finanzas y Planeación                                                                                                                   </t>
  </si>
  <si>
    <t xml:space="preserve">Secretaría de Desarrollo Territorial Urbano Sustentable                                                                                               </t>
  </si>
  <si>
    <t xml:space="preserve">Secretaría de Turismo                                                                                                                                 </t>
  </si>
  <si>
    <t xml:space="preserve">Secretaría de Educación                                                                                                                               </t>
  </si>
  <si>
    <t xml:space="preserve">Secretaría de Desarrollo Económico                                                                                                                    </t>
  </si>
  <si>
    <t xml:space="preserve">Secretaría Anticorrupción y Buen Gobierno                                                                                          </t>
  </si>
  <si>
    <t xml:space="preserve">Secretaría de Salud                                                                                                                                   </t>
  </si>
  <si>
    <t xml:space="preserve">Secretaría de Desarrollo Agropecuario, Rural y Pesca                                                                                                  </t>
  </si>
  <si>
    <t xml:space="preserve">Secretaría de Ecología y Medio Ambiente                                                                                                               </t>
  </si>
  <si>
    <t xml:space="preserve">Secretaría de Bienestar                                                                                                                               </t>
  </si>
  <si>
    <t xml:space="preserve">Secretaría del Trabajo y Previsión Social                                                                                                             </t>
  </si>
  <si>
    <t xml:space="preserve">Secretaría de Seguridad Ciudadana                                                                                                                     </t>
  </si>
  <si>
    <t xml:space="preserve">Secretaría de las Mujeres                                                                                                                             </t>
  </si>
  <si>
    <t>Ramos Generales</t>
  </si>
  <si>
    <t>Bienes Muebles, Inmuebles e Intangibles</t>
  </si>
  <si>
    <t>Inversión Pública del Estado</t>
  </si>
  <si>
    <t>Reserva de Contingencia</t>
  </si>
  <si>
    <t>Provisiones Financieras</t>
  </si>
  <si>
    <t>Deuda Pública</t>
  </si>
  <si>
    <t>Poder Legislativo</t>
  </si>
  <si>
    <t>Poder Judicial</t>
  </si>
  <si>
    <t xml:space="preserve">Autónomos </t>
  </si>
  <si>
    <t xml:space="preserve">Instituto Electoral de Quintana Roo                                                                                                                   </t>
  </si>
  <si>
    <t xml:space="preserve">Comisión de los Derechos Humanos del Estado de Quintana Roo                                                                                           </t>
  </si>
  <si>
    <t xml:space="preserve">Tribunal Electoral de Quintana Roo                                                                                                                    </t>
  </si>
  <si>
    <t xml:space="preserve">Fiscalía General del Estado                                                                                                                           </t>
  </si>
  <si>
    <t xml:space="preserve">Tribunal de Justicia Administrativa  y Anticorrupción del Estado de Quintana Roo                                                                      </t>
  </si>
  <si>
    <t xml:space="preserve">Fiscalía Especializada en Combate a la Corrupción del Estado de Quintana Roo                                                                          </t>
  </si>
  <si>
    <t>Entidades Paraestatales y Fideicomisos No Empresariales y No Financieros</t>
  </si>
  <si>
    <t>Sector Educación</t>
  </si>
  <si>
    <t xml:space="preserve">Servicios Educativos de Quintana Roo                                                                                                                  </t>
  </si>
  <si>
    <t xml:space="preserve">Colegio de Bachilleres del Estado de Quintana Roo                                                                                                     </t>
  </si>
  <si>
    <t>Centro de Estudios de Bachillerato Técnico Eva Sámano de López Mateos</t>
  </si>
  <si>
    <t xml:space="preserve">Colegio de Estudios Científicos y Tecnológicos del Estado de Quintana Roo                                                                             </t>
  </si>
  <si>
    <t xml:space="preserve">Colegio de Educación Profesional Técnica del Estado de Quintana Roo                                                                                   </t>
  </si>
  <si>
    <t xml:space="preserve">Instituto de Capacitación para el Trabajo del Estado de Quintana Roo                                                                  </t>
  </si>
  <si>
    <t xml:space="preserve">Instituto Estatal para la Educación de Jóvenes y Adultos                                                                                              </t>
  </si>
  <si>
    <t xml:space="preserve">Instituto Tecnológico Superior de Felipe Carrillo Puerto                                                                                              </t>
  </si>
  <si>
    <t xml:space="preserve">Universidad Tecnológica de Cancún                                                                                                                     </t>
  </si>
  <si>
    <t xml:space="preserve">Universidad Tecnológica de la Riviera Maya                                                                                                            </t>
  </si>
  <si>
    <t xml:space="preserve">Universidad del Caribe                                                                                                                                </t>
  </si>
  <si>
    <t xml:space="preserve">Instituto de Infraestructura Física Educativa del Estado de Quintana Roo                                                                              </t>
  </si>
  <si>
    <t xml:space="preserve">Universidad Intercultural Maya de Quintana Roo                                                                                                        </t>
  </si>
  <si>
    <t xml:space="preserve">Universidad Politécnica de Quintana Roo                                                                                                               </t>
  </si>
  <si>
    <t xml:space="preserve">Universidad Tecnológica Chetumal                                                                                                                      </t>
  </si>
  <si>
    <t xml:space="preserve">Universidad Politécnica de Bacalar                                                                                                                    </t>
  </si>
  <si>
    <t xml:space="preserve">Universidad Tecnológica de Tulum                                                                                                                      </t>
  </si>
  <si>
    <t xml:space="preserve">Comisión del Deporte de Quintana Roo                                                                                                                  </t>
  </si>
  <si>
    <t>Sector Salud</t>
  </si>
  <si>
    <t xml:space="preserve">Servicios Estatales de Salud                                                                                                                          </t>
  </si>
  <si>
    <t>Sector Gobierno</t>
  </si>
  <si>
    <t xml:space="preserve">Sistema Quintanarroense de Comunicación Social                                                                                                        </t>
  </si>
  <si>
    <t xml:space="preserve">Comisión Ejecutiva de Atención a Víctimas del Estado de Quintana Roo                                                                                  </t>
  </si>
  <si>
    <t xml:space="preserve">Secretariado Ejecutivo del Sistema Estatal de Seguridad Ciudadana                                                                                     </t>
  </si>
  <si>
    <t xml:space="preserve">Agencia de Transformación Digital        </t>
  </si>
  <si>
    <t>Sector Económico</t>
  </si>
  <si>
    <t xml:space="preserve">Consejo de Promoción Turística de Quintana Roo                                                                                                        </t>
  </si>
  <si>
    <t xml:space="preserve">Centro de Conciliación Laboral del Estado de Quintana Roo                                                                                             </t>
  </si>
  <si>
    <t xml:space="preserve">Instituto de Infraestructura Turística                                                                                                                </t>
  </si>
  <si>
    <t>Sector Desarrollo Urbano</t>
  </si>
  <si>
    <t xml:space="preserve">Comisión de Agua Potable y Alcantarillado                                                                                                             </t>
  </si>
  <si>
    <t xml:space="preserve">Instituto de Movilidad del Estado de Quintana Roo                                                                                                     </t>
  </si>
  <si>
    <t>Sector Social</t>
  </si>
  <si>
    <t xml:space="preserve">Sistema para el Desarrollo Integral de la Familia del Estado de Quintana Roo                                                                          </t>
  </si>
  <si>
    <t xml:space="preserve">Instituto para el Desarrollo del Pueblo Maya y las Comunidades Indígenas del Estado de Quintana Roo                                                   </t>
  </si>
  <si>
    <t xml:space="preserve">Instituto Quintanarroense de la Juventud                                                                                                              </t>
  </si>
  <si>
    <t xml:space="preserve">Instituto de la Cultura y las Artes de Quintana Roo                                                                                                   </t>
  </si>
  <si>
    <t>Subsector Finanzas y Planeación</t>
  </si>
  <si>
    <t>Fideicomiso de Promoción Turística del Municipio de Othón P. Blanco</t>
  </si>
  <si>
    <t>Fideicomiso de Promoción Turística del Municipio de Solidaridad</t>
  </si>
  <si>
    <t>Fideicomiso de Promoción Turística del Municipio de Benito Juárez</t>
  </si>
  <si>
    <t xml:space="preserve">Agencia de Proyectos Estratégicos del Estado de Quintana Roo                                                                                          </t>
  </si>
  <si>
    <t>No Sectorizados</t>
  </si>
  <si>
    <t xml:space="preserve">Secretaría Ejecutiva del Sistema Anticorrupción del Estado de Quintana Roo                                                                            </t>
  </si>
  <si>
    <t xml:space="preserve">Universidad Autónoma del Estado de Quintana Roo                                                                                                       </t>
  </si>
  <si>
    <t xml:space="preserve">Consejo Quintanarroense de Humanidades, Ciencias y Tecnologías.                                                                                       </t>
  </si>
  <si>
    <t>Subsector de Seguridad Ciudadana</t>
  </si>
  <si>
    <t xml:space="preserve">Universidad de Ciencias y Disciplinas de la Seguridad de Quintana Roo                                                                                 </t>
  </si>
  <si>
    <t>Instituciones Públicas de Seguridad Social</t>
  </si>
  <si>
    <t>Entidades Paraestatales Empresariales No Financieras con Participación Estatal Mayoritaria</t>
  </si>
  <si>
    <t>Entidades Paraestatles Empresariales No Financieras Con Participación Estatal Mayoritaria</t>
  </si>
  <si>
    <t xml:space="preserve">Entidades Paraestatales Empresariales No Financieras </t>
  </si>
  <si>
    <t>Administración Portuaria Integral de Quintana Roo, SA de CV</t>
  </si>
  <si>
    <t>VIP Servicios Aéreos Ejecutivos, SA de CV</t>
  </si>
  <si>
    <t>Fideicomisos Empresariales No financieros con Participación Estatal Mayoritaria</t>
  </si>
  <si>
    <t>Sector Público Financiero del Estado de Quintana Roo</t>
  </si>
  <si>
    <t>Entidades Paraestatales Empresariales Financieras Monetarias con Participación Estatal Mayoritaria</t>
  </si>
  <si>
    <t>Entidades Paraestatales Financieras No Monetarias con Participación Estatal Mayoritaria</t>
  </si>
  <si>
    <t>Otros Intermediarios Financieros, Excepto Sociedades de Seguros y Fondos de Pensiones</t>
  </si>
  <si>
    <t>Otros Intermediarios Financieros</t>
  </si>
  <si>
    <t xml:space="preserve">Instituto para el Desarrollo y Financiamiento del Estado de Quintana Roo                                                                              </t>
  </si>
  <si>
    <t>Fideicomisos Financieros Públicos con Participación
Estatal Mayoritaria</t>
  </si>
  <si>
    <t>Sector Público Municipal</t>
  </si>
  <si>
    <t xml:space="preserve">Sector Público No Financiero </t>
  </si>
  <si>
    <t>Gobierno General Municipal</t>
  </si>
  <si>
    <t>Gobierno Municipal</t>
  </si>
  <si>
    <t>Organo Ejecutivo Municipal (Ayuntamiento)</t>
  </si>
  <si>
    <t xml:space="preserve">Municipio de Cozumel                                                                                                                                  </t>
  </si>
  <si>
    <t xml:space="preserve">Municipio de Felipe Carrillo Puerto                                                                                                                   </t>
  </si>
  <si>
    <t xml:space="preserve">Municipio de Isla Mujeres                                                                                                                             </t>
  </si>
  <si>
    <t xml:space="preserve">Municipio de Othón P. Blanco                                                                                                                          </t>
  </si>
  <si>
    <t xml:space="preserve">Municipio de Benito Juárez                                                                                                                            </t>
  </si>
  <si>
    <t xml:space="preserve">Municipio de José María Morelos                                                                                                                       </t>
  </si>
  <si>
    <t xml:space="preserve">Municipio de Lázaro Cárdenas                                                                                                                          </t>
  </si>
  <si>
    <t xml:space="preserve">Municipio de Solidaridad                                                                                                                              </t>
  </si>
  <si>
    <t xml:space="preserve">Municipio de Tulum                                                                                                                                    </t>
  </si>
  <si>
    <t xml:space="preserve">Municipio de Bacalar                                                                                                                                  </t>
  </si>
  <si>
    <t xml:space="preserve">Municipio de Puerto Morelos                                                                                                                           </t>
  </si>
  <si>
    <t xml:space="preserve">Entidades Paramunicipales </t>
  </si>
  <si>
    <t xml:space="preserve">Sector Público Financiero 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</si>
  <si>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</si>
  <si>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</si>
  <si>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Particiapación Estatal Mayoritaria</t>
  </si>
  <si>
    <t>Total del Egreso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</si>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</sst>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19" x14ac:knownFonts="1">
    <font>
      <sz val="11"/>
      <color theme="1"/>
      <name val="Arial"/>
      <family val="2"/>
    </font>
    <font>
      <sz val="11"/>
      <color theme="1"/>
      <name val="Arial Narrow"/>
      <family val="2"/>
      <scheme val="minor"/>
    </font>
    <font>
      <b/>
      <sz val="11"/>
      <color theme="1"/>
      <name val="Arial Narrow"/>
      <family val="2"/>
      <scheme val="minor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14"/>
      <color rgb="FFC00000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"/>
      <family val="2"/>
    </font>
    <font>
      <sz val="10"/>
      <name val="Arial Narrow"/>
      <family val="2"/>
    </font>
    <font>
      <sz val="10"/>
      <color theme="4" tint="-0.249977111117893"/>
      <name val="Arial Narrow"/>
      <family val="2"/>
    </font>
    <font>
      <sz val="10"/>
      <color theme="4" tint="-0.499984740745262"/>
      <name val="Arial Narrow"/>
      <family val="2"/>
    </font>
    <font>
      <sz val="10"/>
      <color rgb="FF0070C0"/>
      <name val="Arial Narrow"/>
      <family val="2"/>
    </font>
    <font>
      <sz val="10"/>
      <color rgb="FFFF0000"/>
      <name val="Arial Narrow"/>
      <family val="2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C0BCB4"/>
        <bgColor indexed="64"/>
      </patternFill>
    </fill>
    <fill>
      <patternFill patternType="solid">
        <fgColor rgb="FFD1CFC9"/>
        <bgColor indexed="64"/>
      </patternFill>
    </fill>
    <fill>
      <patternFill patternType="solid">
        <fgColor rgb="FFE1DFDB"/>
        <bgColor indexed="64"/>
      </patternFill>
    </fill>
    <fill>
      <patternFill patternType="solid">
        <fgColor rgb="FFF1F0E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5" fillId="0" borderId="0" xfId="0" applyFont="1"/>
    <xf numFmtId="43" fontId="0" fillId="0" borderId="0" xfId="1" applyFont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43" fontId="8" fillId="2" borderId="4" xfId="0" applyNumberFormat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43" fontId="9" fillId="3" borderId="11" xfId="1" applyFont="1" applyFill="1" applyBorder="1" applyAlignment="1">
      <alignment horizontal="center" vertical="center" wrapText="1"/>
    </xf>
    <xf numFmtId="43" fontId="9" fillId="3" borderId="12" xfId="1" applyFont="1" applyFill="1" applyBorder="1" applyAlignment="1">
      <alignment horizontal="center" vertical="center" wrapText="1"/>
    </xf>
    <xf numFmtId="43" fontId="9" fillId="3" borderId="13" xfId="1" applyFont="1" applyFill="1" applyBorder="1" applyAlignment="1">
      <alignment horizontal="center" vertical="center" wrapText="1"/>
    </xf>
    <xf numFmtId="43" fontId="9" fillId="3" borderId="14" xfId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43" fontId="9" fillId="3" borderId="15" xfId="1" applyFont="1" applyFill="1" applyBorder="1" applyAlignment="1">
      <alignment horizontal="center" vertical="center" wrapText="1"/>
    </xf>
    <xf numFmtId="43" fontId="9" fillId="3" borderId="9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4" borderId="7" xfId="2" applyFont="1" applyFill="1" applyBorder="1" applyAlignment="1">
      <alignment wrapText="1"/>
    </xf>
    <xf numFmtId="4" fontId="10" fillId="4" borderId="16" xfId="1" applyNumberFormat="1" applyFont="1" applyFill="1" applyBorder="1" applyAlignment="1"/>
    <xf numFmtId="4" fontId="10" fillId="4" borderId="8" xfId="1" applyNumberFormat="1" applyFont="1" applyFill="1" applyBorder="1" applyAlignment="1"/>
    <xf numFmtId="4" fontId="10" fillId="4" borderId="9" xfId="1" applyNumberFormat="1" applyFont="1" applyFill="1" applyBorder="1" applyAlignment="1"/>
    <xf numFmtId="0" fontId="12" fillId="0" borderId="0" xfId="0" applyFont="1"/>
    <xf numFmtId="0" fontId="9" fillId="5" borderId="17" xfId="0" applyFont="1" applyFill="1" applyBorder="1" applyAlignment="1">
      <alignment horizontal="left" wrapText="1" indent="1"/>
    </xf>
    <xf numFmtId="4" fontId="10" fillId="5" borderId="15" xfId="1" applyNumberFormat="1" applyFont="1" applyFill="1" applyBorder="1" applyAlignment="1"/>
    <xf numFmtId="4" fontId="10" fillId="5" borderId="18" xfId="1" applyNumberFormat="1" applyFont="1" applyFill="1" applyBorder="1" applyAlignment="1"/>
    <xf numFmtId="0" fontId="9" fillId="6" borderId="17" xfId="0" applyFont="1" applyFill="1" applyBorder="1" applyAlignment="1">
      <alignment horizontal="left" wrapText="1" indent="2"/>
    </xf>
    <xf numFmtId="4" fontId="10" fillId="6" borderId="15" xfId="1" applyNumberFormat="1" applyFont="1" applyFill="1" applyBorder="1" applyAlignment="1"/>
    <xf numFmtId="4" fontId="10" fillId="6" borderId="18" xfId="1" applyNumberFormat="1" applyFont="1" applyFill="1" applyBorder="1" applyAlignment="1"/>
    <xf numFmtId="0" fontId="9" fillId="7" borderId="17" xfId="0" applyFont="1" applyFill="1" applyBorder="1" applyAlignment="1">
      <alignment horizontal="left" wrapText="1" indent="3"/>
    </xf>
    <xf numFmtId="4" fontId="10" fillId="7" borderId="15" xfId="1" applyNumberFormat="1" applyFont="1" applyFill="1" applyBorder="1" applyAlignment="1"/>
    <xf numFmtId="4" fontId="10" fillId="7" borderId="18" xfId="1" applyNumberFormat="1" applyFont="1" applyFill="1" applyBorder="1" applyAlignment="1"/>
    <xf numFmtId="0" fontId="9" fillId="0" borderId="17" xfId="0" applyFont="1" applyBorder="1" applyAlignment="1">
      <alignment horizontal="left" wrapText="1" indent="4"/>
    </xf>
    <xf numFmtId="4" fontId="10" fillId="0" borderId="15" xfId="1" applyNumberFormat="1" applyFont="1" applyFill="1" applyBorder="1" applyAlignment="1"/>
    <xf numFmtId="4" fontId="10" fillId="0" borderId="18" xfId="1" applyNumberFormat="1" applyFont="1" applyFill="1" applyBorder="1" applyAlignment="1"/>
    <xf numFmtId="0" fontId="13" fillId="0" borderId="17" xfId="0" applyFont="1" applyBorder="1" applyAlignment="1">
      <alignment horizontal="left" wrapText="1" indent="5"/>
    </xf>
    <xf numFmtId="4" fontId="11" fillId="0" borderId="15" xfId="1" applyNumberFormat="1" applyFont="1" applyFill="1" applyBorder="1" applyAlignment="1"/>
    <xf numFmtId="4" fontId="11" fillId="0" borderId="18" xfId="1" applyNumberFormat="1" applyFont="1" applyFill="1" applyBorder="1" applyAlignment="1"/>
    <xf numFmtId="0" fontId="9" fillId="0" borderId="17" xfId="0" applyFont="1" applyBorder="1" applyAlignment="1">
      <alignment horizontal="left" wrapText="1" indent="5"/>
    </xf>
    <xf numFmtId="0" fontId="13" fillId="0" borderId="17" xfId="0" applyFont="1" applyBorder="1" applyAlignment="1">
      <alignment horizontal="left" wrapText="1" indent="6"/>
    </xf>
    <xf numFmtId="0" fontId="13" fillId="0" borderId="17" xfId="0" applyFont="1" applyBorder="1" applyAlignment="1">
      <alignment horizontal="left" indent="5"/>
    </xf>
    <xf numFmtId="0" fontId="11" fillId="0" borderId="17" xfId="0" applyFont="1" applyBorder="1" applyAlignment="1">
      <alignment horizontal="left" wrapText="1" indent="5"/>
    </xf>
    <xf numFmtId="0" fontId="13" fillId="0" borderId="10" xfId="0" applyFont="1" applyBorder="1" applyAlignment="1">
      <alignment horizontal="left" wrapText="1" indent="5"/>
    </xf>
    <xf numFmtId="0" fontId="18" fillId="0" borderId="0" xfId="0" applyFont="1"/>
    <xf numFmtId="164" fontId="10" fillId="3" borderId="19" xfId="0" applyNumberFormat="1" applyFont="1" applyFill="1" applyBorder="1" applyAlignment="1">
      <alignment horizontal="left" wrapText="1" indent="1"/>
    </xf>
    <xf numFmtId="4" fontId="10" fillId="3" borderId="20" xfId="1" applyNumberFormat="1" applyFont="1" applyFill="1" applyBorder="1" applyAlignment="1"/>
    <xf numFmtId="4" fontId="10" fillId="3" borderId="21" xfId="1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0" xfId="0" quotePrefix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9" fillId="0" borderId="0" xfId="0" quotePrefix="1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</cellXfs>
  <cellStyles count="3">
    <cellStyle name="Millares" xfId="1" builtinId="3"/>
    <cellStyle name="Normal" xfId="0" builtinId="0"/>
    <cellStyle name="Normal 2" xfId="2" xr:uid="{15021738-39E8-4B2B-A2A9-17A1383CA7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899160</xdr:colOff>
      <xdr:row>0</xdr:row>
      <xdr:rowOff>0</xdr:rowOff>
    </xdr:from>
    <xdr:to>
      <xdr:col>7</xdr:col>
      <xdr:colOff>992346</xdr:colOff>
      <xdr:row>4</xdr:row>
      <xdr:rowOff>114300</xdr:rowOff>
    </xdr:to>
    <xdr:pic>
      <xdr:nvPicPr>
        <xdr:cNvPr id="2" name="WordPictureWatermark2172124" descr="Hoja Membretada_SEFIPLAN_02-01">
          <a:extLst>
            <a:ext uri="{FF2B5EF4-FFF2-40B4-BE49-F238E27FC236}">
              <a16:creationId xmlns:a16="http://schemas.microsoft.com/office/drawing/2014/main" id="{9F9A969A-5A32-48F5-A9CE-FEFA3A43F8A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8623935" y="0"/>
          <a:ext cx="2112486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0</xdr:rowOff>
    </xdr:from>
    <xdr:to>
      <xdr:col>1</xdr:col>
      <xdr:colOff>727710</xdr:colOff>
      <xdr:row>4</xdr:row>
      <xdr:rowOff>114300</xdr:rowOff>
    </xdr:to>
    <xdr:pic>
      <xdr:nvPicPr>
        <xdr:cNvPr id="3" name="WordPictureWatermark2172124" descr="Hoja Membretada_SEFIPLAN_02-01">
          <a:extLst>
            <a:ext uri="{FF2B5EF4-FFF2-40B4-BE49-F238E27FC236}">
              <a16:creationId xmlns:a16="http://schemas.microsoft.com/office/drawing/2014/main" id="{797621ED-E31F-41B4-B3D6-6054A1B4C57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838200" y="0"/>
          <a:ext cx="67056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ersonalizado 2">
      <a:majorFont>
        <a:latin typeface="Arial Narrow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86396-46C8-44A1-A7B0-C640BF670BC5}">
  <sheetPr>
    <tabColor rgb="FFFFFF00"/>
    <pageSetUpPr fitToPage="1"/>
  </sheetPr>
  <dimension ref="A1:O136"/>
  <sheetViews>
    <sheetView showGridLines="0" tabSelected="1" zoomScale="85" zoomScaleNormal="85" workbookViewId="0">
      <selection activeCell="K16" sqref="K16"/>
    </sheetView>
  </sheetViews>
  <sheetFormatPr baseColWidth="10" defaultColWidth="11" defaultRowHeight="14.25" x14ac:dyDescent="0.2"/>
  <cols>
    <col min="1" max="1" width="10.25" style="70" customWidth="1"/>
    <col min="2" max="2" width="47.75" style="1" customWidth="1"/>
    <col min="3" max="3" width="15.75" style="2" customWidth="1"/>
    <col min="4" max="4" width="13.375" style="2" bestFit="1" customWidth="1"/>
    <col min="5" max="5" width="14.25" style="2" customWidth="1"/>
    <col min="6" max="6" width="13.75" style="2" customWidth="1"/>
    <col min="7" max="7" width="12.75" style="2" bestFit="1" customWidth="1"/>
    <col min="8" max="8" width="13.375" style="2" customWidth="1"/>
    <col min="9" max="9" width="9.25" customWidth="1"/>
    <col min="10" max="10" width="12" bestFit="1" customWidth="1"/>
  </cols>
  <sheetData>
    <row r="1" spans="1:15" x14ac:dyDescent="0.2">
      <c r="A1" s="56"/>
      <c r="I1" s="2"/>
      <c r="J1" s="2"/>
      <c r="K1" s="2"/>
    </row>
    <row r="2" spans="1:15" x14ac:dyDescent="0.2">
      <c r="A2" s="56"/>
      <c r="I2" s="2"/>
      <c r="J2" s="2"/>
      <c r="K2" s="2"/>
    </row>
    <row r="3" spans="1:15" x14ac:dyDescent="0.2">
      <c r="A3" s="56"/>
      <c r="I3" s="2"/>
      <c r="J3" s="2"/>
      <c r="K3" s="2"/>
    </row>
    <row r="4" spans="1:15" x14ac:dyDescent="0.2">
      <c r="A4" s="56"/>
      <c r="I4" s="2"/>
      <c r="J4" s="2"/>
      <c r="K4" s="2"/>
    </row>
    <row r="5" spans="1:15" x14ac:dyDescent="0.2">
      <c r="A5" s="56"/>
      <c r="I5" s="2"/>
      <c r="J5" s="2"/>
      <c r="K5" s="2"/>
    </row>
    <row r="6" spans="1:15" s="6" customFormat="1" ht="14.25" customHeight="1" x14ac:dyDescent="0.2">
      <c r="A6" s="57"/>
      <c r="B6" s="3" t="s">
        <v>0</v>
      </c>
      <c r="C6" s="4"/>
      <c r="D6" s="4"/>
      <c r="E6" s="4"/>
      <c r="F6" s="4"/>
      <c r="G6" s="4"/>
      <c r="H6" s="5"/>
    </row>
    <row r="7" spans="1:15" s="6" customFormat="1" ht="14.25" customHeight="1" x14ac:dyDescent="0.2">
      <c r="A7" s="57"/>
      <c r="B7" s="7" t="s">
        <v>1</v>
      </c>
      <c r="C7" s="8"/>
      <c r="D7" s="8"/>
      <c r="E7" s="8"/>
      <c r="F7" s="8"/>
      <c r="G7" s="8"/>
      <c r="H7" s="9"/>
    </row>
    <row r="8" spans="1:15" s="6" customFormat="1" ht="14.25" customHeight="1" x14ac:dyDescent="0.2">
      <c r="A8" s="57"/>
      <c r="B8" s="10" t="s">
        <v>2</v>
      </c>
      <c r="C8" s="11"/>
      <c r="D8" s="11"/>
      <c r="E8" s="11"/>
      <c r="F8" s="11"/>
      <c r="G8" s="11"/>
      <c r="H8" s="12"/>
    </row>
    <row r="9" spans="1:15" s="6" customFormat="1" ht="14.25" customHeight="1" x14ac:dyDescent="0.2">
      <c r="A9" s="57"/>
      <c r="B9" s="13" t="s">
        <v>135</v>
      </c>
      <c r="C9" s="11"/>
      <c r="D9" s="11"/>
      <c r="E9" s="11"/>
      <c r="F9" s="11"/>
      <c r="G9" s="11"/>
      <c r="H9" s="12"/>
    </row>
    <row r="10" spans="1:15" s="6" customFormat="1" ht="14.25" customHeight="1" x14ac:dyDescent="0.2">
      <c r="A10" s="57"/>
      <c r="B10" s="14" t="s">
        <v>3</v>
      </c>
      <c r="C10" s="15"/>
      <c r="D10" s="15"/>
      <c r="E10" s="15"/>
      <c r="F10" s="15"/>
      <c r="G10" s="15"/>
      <c r="H10" s="16"/>
    </row>
    <row r="11" spans="1:15" s="6" customFormat="1" ht="14.25" customHeight="1" x14ac:dyDescent="0.2">
      <c r="A11" s="57"/>
      <c r="B11" s="17" t="s">
        <v>4</v>
      </c>
      <c r="C11" s="18" t="s">
        <v>5</v>
      </c>
      <c r="D11" s="19"/>
      <c r="E11" s="19"/>
      <c r="F11" s="19"/>
      <c r="G11" s="20"/>
      <c r="H11" s="21" t="s">
        <v>6</v>
      </c>
    </row>
    <row r="12" spans="1:15" s="26" customFormat="1" ht="28.5" customHeight="1" x14ac:dyDescent="0.2">
      <c r="A12" s="58"/>
      <c r="B12" s="22"/>
      <c r="C12" s="23" t="s">
        <v>7</v>
      </c>
      <c r="D12" s="23" t="s">
        <v>8</v>
      </c>
      <c r="E12" s="23" t="s">
        <v>9</v>
      </c>
      <c r="F12" s="23" t="s">
        <v>10</v>
      </c>
      <c r="G12" s="23" t="s">
        <v>11</v>
      </c>
      <c r="H12" s="24"/>
      <c r="I12" s="25"/>
    </row>
    <row r="13" spans="1:15" s="31" customFormat="1" ht="15" x14ac:dyDescent="0.25">
      <c r="A13" s="59"/>
      <c r="B13" s="27" t="s">
        <v>12</v>
      </c>
      <c r="C13" s="28">
        <f t="shared" ref="C13:H13" si="0">C14+C107</f>
        <v>45260680972</v>
      </c>
      <c r="D13" s="29">
        <f t="shared" si="0"/>
        <v>1801533326.4099896</v>
      </c>
      <c r="E13" s="29">
        <f t="shared" si="0"/>
        <v>47062214298.409981</v>
      </c>
      <c r="F13" s="29">
        <f t="shared" si="0"/>
        <v>19611776229.139984</v>
      </c>
      <c r="G13" s="29">
        <f t="shared" si="0"/>
        <v>18943719167.989986</v>
      </c>
      <c r="H13" s="30">
        <f t="shared" si="0"/>
        <v>27450438069.270004</v>
      </c>
    </row>
    <row r="14" spans="1:15" s="31" customFormat="1" ht="15" x14ac:dyDescent="0.25">
      <c r="A14" s="59"/>
      <c r="B14" s="32" t="s">
        <v>13</v>
      </c>
      <c r="C14" s="33">
        <f t="shared" ref="C14:H14" si="1">C15+C101</f>
        <v>45248696431</v>
      </c>
      <c r="D14" s="33">
        <f t="shared" si="1"/>
        <v>1800653544.9599895</v>
      </c>
      <c r="E14" s="33">
        <f t="shared" si="1"/>
        <v>47049349975.959984</v>
      </c>
      <c r="F14" s="33">
        <f t="shared" si="1"/>
        <v>19605720329.469986</v>
      </c>
      <c r="G14" s="33">
        <f t="shared" si="1"/>
        <v>18937663268.319988</v>
      </c>
      <c r="H14" s="34">
        <f t="shared" si="1"/>
        <v>27443629646.490005</v>
      </c>
      <c r="J14"/>
      <c r="K14"/>
      <c r="L14"/>
      <c r="M14"/>
      <c r="N14"/>
      <c r="O14"/>
    </row>
    <row r="15" spans="1:15" s="31" customFormat="1" ht="15" x14ac:dyDescent="0.25">
      <c r="A15" s="59"/>
      <c r="B15" s="35" t="s">
        <v>14</v>
      </c>
      <c r="C15" s="36">
        <f t="shared" ref="C15:H15" si="2">C16+C50+C100</f>
        <v>45248696431</v>
      </c>
      <c r="D15" s="36">
        <f t="shared" si="2"/>
        <v>1800653544.9599895</v>
      </c>
      <c r="E15" s="36">
        <f t="shared" si="2"/>
        <v>47049349975.959984</v>
      </c>
      <c r="F15" s="36">
        <f t="shared" si="2"/>
        <v>19605720329.469986</v>
      </c>
      <c r="G15" s="36">
        <f t="shared" si="2"/>
        <v>18937663268.319988</v>
      </c>
      <c r="H15" s="37">
        <f t="shared" si="2"/>
        <v>27443629646.490005</v>
      </c>
      <c r="J15"/>
      <c r="K15"/>
      <c r="L15"/>
      <c r="M15"/>
      <c r="N15"/>
      <c r="O15"/>
    </row>
    <row r="16" spans="1:15" s="31" customFormat="1" ht="15" x14ac:dyDescent="0.25">
      <c r="A16" s="59"/>
      <c r="B16" s="38" t="s">
        <v>15</v>
      </c>
      <c r="C16" s="39">
        <f t="shared" ref="C16:H16" si="3">C17+SUM(C41:C43)</f>
        <v>25207500042</v>
      </c>
      <c r="D16" s="39">
        <f t="shared" si="3"/>
        <v>171456798.97998983</v>
      </c>
      <c r="E16" s="39">
        <f t="shared" si="3"/>
        <v>25378956840.979984</v>
      </c>
      <c r="F16" s="39">
        <f t="shared" si="3"/>
        <v>9671445682.9499836</v>
      </c>
      <c r="G16" s="39">
        <f t="shared" si="3"/>
        <v>9047969972.7399864</v>
      </c>
      <c r="H16" s="40">
        <f t="shared" si="3"/>
        <v>15707511158.030006</v>
      </c>
      <c r="J16"/>
      <c r="K16"/>
      <c r="L16"/>
      <c r="M16"/>
      <c r="N16"/>
      <c r="O16"/>
    </row>
    <row r="17" spans="1:15" s="31" customFormat="1" ht="15" x14ac:dyDescent="0.25">
      <c r="A17" s="59"/>
      <c r="B17" s="41" t="s">
        <v>16</v>
      </c>
      <c r="C17" s="42">
        <f t="shared" ref="C17:H17" si="4">SUM(C18:C35)+C40</f>
        <v>21144434335</v>
      </c>
      <c r="D17" s="42">
        <f t="shared" si="4"/>
        <v>-165258343.89001012</v>
      </c>
      <c r="E17" s="42">
        <f t="shared" si="4"/>
        <v>20979175991.109985</v>
      </c>
      <c r="F17" s="42">
        <f t="shared" si="4"/>
        <v>7700956241.8899841</v>
      </c>
      <c r="G17" s="42">
        <f t="shared" si="4"/>
        <v>7077480531.679986</v>
      </c>
      <c r="H17" s="43">
        <f t="shared" si="4"/>
        <v>13278219749.220005</v>
      </c>
      <c r="J17"/>
      <c r="K17"/>
      <c r="L17"/>
      <c r="M17"/>
      <c r="N17"/>
      <c r="O17"/>
    </row>
    <row r="18" spans="1:15" s="31" customFormat="1" ht="15" x14ac:dyDescent="0.25">
      <c r="A18" s="60"/>
      <c r="B18" s="44" t="s">
        <v>17</v>
      </c>
      <c r="C18" s="45">
        <v>290263937</v>
      </c>
      <c r="D18" s="45">
        <f>E18-C18</f>
        <v>-5589740.6900000572</v>
      </c>
      <c r="E18" s="45">
        <v>284674196.30999994</v>
      </c>
      <c r="F18" s="45">
        <v>83292898.960000113</v>
      </c>
      <c r="G18" s="45">
        <v>77511463.490000054</v>
      </c>
      <c r="H18" s="46">
        <f>E18-F18</f>
        <v>201381297.34999985</v>
      </c>
      <c r="J18"/>
      <c r="K18"/>
      <c r="L18"/>
      <c r="M18"/>
      <c r="N18"/>
      <c r="O18"/>
    </row>
    <row r="19" spans="1:15" x14ac:dyDescent="0.2">
      <c r="A19" s="60"/>
      <c r="B19" s="44" t="s">
        <v>18</v>
      </c>
      <c r="C19" s="45">
        <v>227821936</v>
      </c>
      <c r="D19" s="45">
        <f t="shared" ref="D19:D34" si="5">E19-C19</f>
        <v>249972525.54000002</v>
      </c>
      <c r="E19" s="45">
        <v>477794461.54000002</v>
      </c>
      <c r="F19" s="45">
        <v>170077832.96999997</v>
      </c>
      <c r="G19" s="45">
        <v>165287182.32999992</v>
      </c>
      <c r="H19" s="46">
        <f t="shared" ref="H19:H34" si="6">E19-F19</f>
        <v>307716628.57000005</v>
      </c>
    </row>
    <row r="20" spans="1:15" x14ac:dyDescent="0.2">
      <c r="A20" s="60"/>
      <c r="B20" s="44" t="s">
        <v>19</v>
      </c>
      <c r="C20" s="45">
        <v>759385035</v>
      </c>
      <c r="D20" s="45">
        <f t="shared" si="5"/>
        <v>59751851.700000286</v>
      </c>
      <c r="E20" s="45">
        <v>819136886.70000029</v>
      </c>
      <c r="F20" s="45">
        <v>376445418.30999863</v>
      </c>
      <c r="G20" s="45">
        <v>360408080.20999891</v>
      </c>
      <c r="H20" s="46">
        <f t="shared" si="6"/>
        <v>442691468.39000165</v>
      </c>
    </row>
    <row r="21" spans="1:15" x14ac:dyDescent="0.2">
      <c r="A21" s="60"/>
      <c r="B21" s="44" t="s">
        <v>20</v>
      </c>
      <c r="C21" s="45">
        <v>131213621</v>
      </c>
      <c r="D21" s="45">
        <f t="shared" si="5"/>
        <v>1186340.7400001138</v>
      </c>
      <c r="E21" s="45">
        <v>132399961.74000011</v>
      </c>
      <c r="F21" s="45">
        <v>46283285.63000004</v>
      </c>
      <c r="G21" s="45">
        <v>43171365.250000045</v>
      </c>
      <c r="H21" s="46">
        <f t="shared" si="6"/>
        <v>86116676.110000074</v>
      </c>
    </row>
    <row r="22" spans="1:15" x14ac:dyDescent="0.2">
      <c r="A22" s="60"/>
      <c r="B22" s="44" t="s">
        <v>21</v>
      </c>
      <c r="C22" s="45">
        <v>2523520411</v>
      </c>
      <c r="D22" s="45">
        <f t="shared" si="5"/>
        <v>230244609.24000454</v>
      </c>
      <c r="E22" s="45">
        <v>2753765020.2400045</v>
      </c>
      <c r="F22" s="45">
        <v>1217665023.9799941</v>
      </c>
      <c r="G22" s="45">
        <v>1074314635.809994</v>
      </c>
      <c r="H22" s="46">
        <f t="shared" si="6"/>
        <v>1536099996.2600105</v>
      </c>
    </row>
    <row r="23" spans="1:15" x14ac:dyDescent="0.2">
      <c r="A23" s="60"/>
      <c r="B23" s="44" t="s">
        <v>22</v>
      </c>
      <c r="C23" s="45">
        <v>182506506</v>
      </c>
      <c r="D23" s="45">
        <f t="shared" si="5"/>
        <v>-4426422.5199996829</v>
      </c>
      <c r="E23" s="45">
        <v>178080083.48000032</v>
      </c>
      <c r="F23" s="45">
        <v>70440811.399999961</v>
      </c>
      <c r="G23" s="45">
        <v>69200337.169999912</v>
      </c>
      <c r="H23" s="46">
        <f t="shared" si="6"/>
        <v>107639272.08000036</v>
      </c>
    </row>
    <row r="24" spans="1:15" x14ac:dyDescent="0.2">
      <c r="A24" s="60"/>
      <c r="B24" s="44" t="s">
        <v>23</v>
      </c>
      <c r="C24" s="45">
        <v>183887830</v>
      </c>
      <c r="D24" s="45">
        <f t="shared" si="5"/>
        <v>310357230.05000001</v>
      </c>
      <c r="E24" s="45">
        <v>494245060.05000001</v>
      </c>
      <c r="F24" s="45">
        <v>225254898.56000006</v>
      </c>
      <c r="G24" s="45">
        <v>204003308.74999994</v>
      </c>
      <c r="H24" s="46">
        <f t="shared" si="6"/>
        <v>268990161.48999995</v>
      </c>
    </row>
    <row r="25" spans="1:15" x14ac:dyDescent="0.2">
      <c r="A25" s="60"/>
      <c r="B25" s="44" t="s">
        <v>24</v>
      </c>
      <c r="C25" s="45">
        <v>879290526</v>
      </c>
      <c r="D25" s="45">
        <f t="shared" si="5"/>
        <v>23683358.470000029</v>
      </c>
      <c r="E25" s="45">
        <v>902973884.47000003</v>
      </c>
      <c r="F25" s="45">
        <v>370743554.20000029</v>
      </c>
      <c r="G25" s="45">
        <v>337156012.46000028</v>
      </c>
      <c r="H25" s="46">
        <f t="shared" si="6"/>
        <v>532230330.26999974</v>
      </c>
    </row>
    <row r="26" spans="1:15" x14ac:dyDescent="0.2">
      <c r="A26" s="61"/>
      <c r="B26" s="44" t="s">
        <v>25</v>
      </c>
      <c r="C26" s="45">
        <v>158417164</v>
      </c>
      <c r="D26" s="45">
        <f t="shared" si="5"/>
        <v>10936366.200000286</v>
      </c>
      <c r="E26" s="45">
        <v>169353530.20000029</v>
      </c>
      <c r="F26" s="45">
        <v>52832739.739999883</v>
      </c>
      <c r="G26" s="45">
        <v>37430526.04999993</v>
      </c>
      <c r="H26" s="46">
        <f t="shared" si="6"/>
        <v>116520790.4600004</v>
      </c>
    </row>
    <row r="27" spans="1:15" s="1" customFormat="1" x14ac:dyDescent="0.2">
      <c r="A27" s="60"/>
      <c r="B27" s="44" t="s">
        <v>26</v>
      </c>
      <c r="C27" s="45">
        <v>182310487</v>
      </c>
      <c r="D27" s="45">
        <f t="shared" si="5"/>
        <v>11244914.570000738</v>
      </c>
      <c r="E27" s="45">
        <v>193555401.57000074</v>
      </c>
      <c r="F27" s="45">
        <v>76651566.809999838</v>
      </c>
      <c r="G27" s="45">
        <v>74716849.119999886</v>
      </c>
      <c r="H27" s="46">
        <f t="shared" si="6"/>
        <v>116903834.7600009</v>
      </c>
    </row>
    <row r="28" spans="1:15" x14ac:dyDescent="0.2">
      <c r="A28" s="60"/>
      <c r="B28" s="44" t="s">
        <v>27</v>
      </c>
      <c r="C28" s="45">
        <v>861451561</v>
      </c>
      <c r="D28" s="45">
        <f t="shared" si="5"/>
        <v>4346139.6100003719</v>
      </c>
      <c r="E28" s="45">
        <v>865797700.61000037</v>
      </c>
      <c r="F28" s="45">
        <v>352466577.84000045</v>
      </c>
      <c r="G28" s="45">
        <v>306857516.78000039</v>
      </c>
      <c r="H28" s="46">
        <f t="shared" si="6"/>
        <v>513331122.76999992</v>
      </c>
    </row>
    <row r="29" spans="1:15" x14ac:dyDescent="0.2">
      <c r="A29" s="60"/>
      <c r="B29" s="44" t="s">
        <v>28</v>
      </c>
      <c r="C29" s="45">
        <v>413196190</v>
      </c>
      <c r="D29" s="45">
        <f t="shared" si="5"/>
        <v>106388703.2899996</v>
      </c>
      <c r="E29" s="45">
        <v>519584893.2899996</v>
      </c>
      <c r="F29" s="45">
        <v>244737582.67000026</v>
      </c>
      <c r="G29" s="45">
        <v>201949614.52000031</v>
      </c>
      <c r="H29" s="46">
        <f t="shared" si="6"/>
        <v>274847310.61999935</v>
      </c>
    </row>
    <row r="30" spans="1:15" x14ac:dyDescent="0.2">
      <c r="A30" s="60"/>
      <c r="B30" s="44" t="s">
        <v>29</v>
      </c>
      <c r="C30" s="45">
        <v>547531312</v>
      </c>
      <c r="D30" s="45">
        <f t="shared" si="5"/>
        <v>223724768.28000069</v>
      </c>
      <c r="E30" s="45">
        <v>771256080.28000069</v>
      </c>
      <c r="F30" s="45">
        <v>354104088.7700004</v>
      </c>
      <c r="G30" s="45">
        <v>342810173.04000026</v>
      </c>
      <c r="H30" s="46">
        <f t="shared" si="6"/>
        <v>417151991.51000029</v>
      </c>
    </row>
    <row r="31" spans="1:15" x14ac:dyDescent="0.2">
      <c r="A31" s="60"/>
      <c r="B31" s="44" t="s">
        <v>30</v>
      </c>
      <c r="C31" s="45">
        <v>1706802468</v>
      </c>
      <c r="D31" s="45">
        <f t="shared" si="5"/>
        <v>226309859.03999972</v>
      </c>
      <c r="E31" s="45">
        <v>1933112327.0399997</v>
      </c>
      <c r="F31" s="45">
        <v>595179767.99000001</v>
      </c>
      <c r="G31" s="45">
        <v>511884503.70000094</v>
      </c>
      <c r="H31" s="46">
        <f t="shared" si="6"/>
        <v>1337932559.0499997</v>
      </c>
    </row>
    <row r="32" spans="1:15" x14ac:dyDescent="0.2">
      <c r="A32" s="62"/>
      <c r="B32" s="44" t="s">
        <v>31</v>
      </c>
      <c r="C32" s="45">
        <v>179865119</v>
      </c>
      <c r="D32" s="45">
        <f t="shared" si="5"/>
        <v>-1300542.0400003791</v>
      </c>
      <c r="E32" s="45">
        <v>178564576.95999962</v>
      </c>
      <c r="F32" s="45">
        <v>45470956.439999938</v>
      </c>
      <c r="G32" s="45">
        <v>42422944.609999932</v>
      </c>
      <c r="H32" s="46">
        <f t="shared" si="6"/>
        <v>133093620.51999968</v>
      </c>
    </row>
    <row r="33" spans="1:8" x14ac:dyDescent="0.2">
      <c r="A33" s="62"/>
      <c r="B33" s="44" t="s">
        <v>32</v>
      </c>
      <c r="C33" s="45">
        <v>4245435744</v>
      </c>
      <c r="D33" s="45">
        <f t="shared" si="5"/>
        <v>264435370.58998394</v>
      </c>
      <c r="E33" s="45">
        <v>4509871114.5899839</v>
      </c>
      <c r="F33" s="45">
        <v>1605238027.9999895</v>
      </c>
      <c r="G33" s="45">
        <v>1516760433.51999</v>
      </c>
      <c r="H33" s="46">
        <f t="shared" si="6"/>
        <v>2904633086.5899944</v>
      </c>
    </row>
    <row r="34" spans="1:8" x14ac:dyDescent="0.2">
      <c r="A34" s="62"/>
      <c r="B34" s="44" t="s">
        <v>33</v>
      </c>
      <c r="C34" s="45">
        <v>893136996</v>
      </c>
      <c r="D34" s="45">
        <f t="shared" si="5"/>
        <v>-34430783.210000396</v>
      </c>
      <c r="E34" s="45">
        <v>858706212.7899996</v>
      </c>
      <c r="F34" s="45">
        <v>338039408.830001</v>
      </c>
      <c r="G34" s="45">
        <v>235563784.08000183</v>
      </c>
      <c r="H34" s="46">
        <f t="shared" si="6"/>
        <v>520666803.95999861</v>
      </c>
    </row>
    <row r="35" spans="1:8" s="31" customFormat="1" ht="15" x14ac:dyDescent="0.25">
      <c r="A35" s="63"/>
      <c r="B35" s="47" t="s">
        <v>34</v>
      </c>
      <c r="C35" s="42">
        <f>SUM(C36:C39)</f>
        <v>4738185302</v>
      </c>
      <c r="D35" s="42">
        <f t="shared" ref="D35:H35" si="7">SUM(D36:D39)</f>
        <v>-1862092892.7499998</v>
      </c>
      <c r="E35" s="42">
        <f t="shared" si="7"/>
        <v>2876092409.25</v>
      </c>
      <c r="F35" s="42">
        <f t="shared" si="7"/>
        <v>426163587.16999996</v>
      </c>
      <c r="G35" s="42">
        <f t="shared" si="7"/>
        <v>426163587.16999996</v>
      </c>
      <c r="H35" s="43">
        <f t="shared" si="7"/>
        <v>2449928822.0799999</v>
      </c>
    </row>
    <row r="36" spans="1:8" ht="16.5" x14ac:dyDescent="0.3">
      <c r="A36" s="64"/>
      <c r="B36" s="48" t="s">
        <v>35</v>
      </c>
      <c r="C36" s="45">
        <v>0</v>
      </c>
      <c r="D36" s="45">
        <f>E36-C36</f>
        <v>0</v>
      </c>
      <c r="E36" s="45">
        <v>0</v>
      </c>
      <c r="F36" s="45">
        <v>0</v>
      </c>
      <c r="G36" s="45">
        <v>0</v>
      </c>
      <c r="H36" s="46">
        <f t="shared" ref="H36:H42" si="8">E36-F36</f>
        <v>0</v>
      </c>
    </row>
    <row r="37" spans="1:8" ht="16.5" x14ac:dyDescent="0.3">
      <c r="A37" s="65"/>
      <c r="B37" s="48" t="s">
        <v>36</v>
      </c>
      <c r="C37" s="45">
        <v>2601094195.5</v>
      </c>
      <c r="D37" s="45">
        <f t="shared" ref="D37:D42" si="9">E37-C37</f>
        <v>-1417879535.7099998</v>
      </c>
      <c r="E37" s="45">
        <v>1183214659.7900002</v>
      </c>
      <c r="F37" s="45">
        <v>0</v>
      </c>
      <c r="G37" s="45">
        <v>0</v>
      </c>
      <c r="H37" s="46">
        <f t="shared" si="8"/>
        <v>1183214659.7900002</v>
      </c>
    </row>
    <row r="38" spans="1:8" ht="16.5" x14ac:dyDescent="0.3">
      <c r="A38" s="64"/>
      <c r="B38" s="48" t="s">
        <v>37</v>
      </c>
      <c r="C38" s="45">
        <v>0</v>
      </c>
      <c r="D38" s="45">
        <f t="shared" si="9"/>
        <v>0</v>
      </c>
      <c r="E38" s="45">
        <v>0</v>
      </c>
      <c r="F38" s="45">
        <v>0</v>
      </c>
      <c r="G38" s="45">
        <v>0</v>
      </c>
      <c r="H38" s="46">
        <f t="shared" si="8"/>
        <v>0</v>
      </c>
    </row>
    <row r="39" spans="1:8" ht="16.5" x14ac:dyDescent="0.3">
      <c r="A39" s="65"/>
      <c r="B39" s="48" t="s">
        <v>38</v>
      </c>
      <c r="C39" s="45">
        <v>2137091106.5</v>
      </c>
      <c r="D39" s="45">
        <f t="shared" si="9"/>
        <v>-444213357.03999996</v>
      </c>
      <c r="E39" s="45">
        <v>1692877749.46</v>
      </c>
      <c r="F39" s="45">
        <v>426163587.16999996</v>
      </c>
      <c r="G39" s="45">
        <v>426163587.16999996</v>
      </c>
      <c r="H39" s="46">
        <f t="shared" si="8"/>
        <v>1266714162.29</v>
      </c>
    </row>
    <row r="40" spans="1:8" ht="16.5" x14ac:dyDescent="0.3">
      <c r="A40" s="65"/>
      <c r="B40" s="47" t="s">
        <v>39</v>
      </c>
      <c r="C40" s="42">
        <v>2040212190</v>
      </c>
      <c r="D40" s="42">
        <f t="shared" si="9"/>
        <v>20000000</v>
      </c>
      <c r="E40" s="42">
        <v>2060212190</v>
      </c>
      <c r="F40" s="42">
        <v>1049868213.62</v>
      </c>
      <c r="G40" s="42">
        <v>1049868213.62</v>
      </c>
      <c r="H40" s="43">
        <f t="shared" si="8"/>
        <v>1010343976.38</v>
      </c>
    </row>
    <row r="41" spans="1:8" x14ac:dyDescent="0.2">
      <c r="A41" s="63"/>
      <c r="B41" s="41" t="s">
        <v>40</v>
      </c>
      <c r="C41" s="42">
        <v>768858982</v>
      </c>
      <c r="D41" s="42">
        <f t="shared" si="9"/>
        <v>21377161</v>
      </c>
      <c r="E41" s="42">
        <v>790236143</v>
      </c>
      <c r="F41" s="42">
        <v>382958620.5</v>
      </c>
      <c r="G41" s="42">
        <v>382958620.5</v>
      </c>
      <c r="H41" s="43">
        <f t="shared" si="8"/>
        <v>407277522.5</v>
      </c>
    </row>
    <row r="42" spans="1:8" s="31" customFormat="1" ht="15" x14ac:dyDescent="0.25">
      <c r="A42" s="63"/>
      <c r="B42" s="41" t="s">
        <v>41</v>
      </c>
      <c r="C42" s="42">
        <v>1079635848</v>
      </c>
      <c r="D42" s="42">
        <f t="shared" si="9"/>
        <v>92202742.569999933</v>
      </c>
      <c r="E42" s="42">
        <v>1171838590.5699999</v>
      </c>
      <c r="F42" s="42">
        <v>518250721</v>
      </c>
      <c r="G42" s="42">
        <v>518250721</v>
      </c>
      <c r="H42" s="43">
        <f t="shared" si="8"/>
        <v>653587869.56999993</v>
      </c>
    </row>
    <row r="43" spans="1:8" s="31" customFormat="1" ht="15" x14ac:dyDescent="0.25">
      <c r="A43" s="59"/>
      <c r="B43" s="41" t="s">
        <v>42</v>
      </c>
      <c r="C43" s="42">
        <f t="shared" ref="C43:H43" si="10">SUM(C44:C49)</f>
        <v>2214570877</v>
      </c>
      <c r="D43" s="42">
        <f t="shared" si="10"/>
        <v>223135239.30000001</v>
      </c>
      <c r="E43" s="42">
        <f t="shared" si="10"/>
        <v>2437706116.3000002</v>
      </c>
      <c r="F43" s="42">
        <f t="shared" si="10"/>
        <v>1069280099.5599996</v>
      </c>
      <c r="G43" s="42">
        <f t="shared" si="10"/>
        <v>1069280099.5599996</v>
      </c>
      <c r="H43" s="43">
        <f t="shared" si="10"/>
        <v>1368426016.7400005</v>
      </c>
    </row>
    <row r="44" spans="1:8" x14ac:dyDescent="0.2">
      <c r="A44" s="60"/>
      <c r="B44" s="44" t="s">
        <v>43</v>
      </c>
      <c r="C44" s="45">
        <v>219663150</v>
      </c>
      <c r="D44" s="45">
        <f t="shared" ref="D44:D49" si="11">E44-C44</f>
        <v>-5464647.6700000167</v>
      </c>
      <c r="E44" s="45">
        <v>214198502.32999998</v>
      </c>
      <c r="F44" s="45">
        <v>88780447.329999998</v>
      </c>
      <c r="G44" s="45">
        <v>88780447.329999998</v>
      </c>
      <c r="H44" s="46">
        <f t="shared" ref="H44:H49" si="12">E44-F44</f>
        <v>125418054.99999999</v>
      </c>
    </row>
    <row r="45" spans="1:8" x14ac:dyDescent="0.2">
      <c r="A45" s="60"/>
      <c r="B45" s="49" t="s">
        <v>44</v>
      </c>
      <c r="C45" s="45">
        <v>76858458</v>
      </c>
      <c r="D45" s="45">
        <f t="shared" si="11"/>
        <v>0</v>
      </c>
      <c r="E45" s="45">
        <v>76858458</v>
      </c>
      <c r="F45" s="45">
        <v>34457296</v>
      </c>
      <c r="G45" s="45">
        <v>34457296</v>
      </c>
      <c r="H45" s="46">
        <f t="shared" si="12"/>
        <v>42401162</v>
      </c>
    </row>
    <row r="46" spans="1:8" x14ac:dyDescent="0.2">
      <c r="A46" s="60"/>
      <c r="B46" s="44" t="s">
        <v>45</v>
      </c>
      <c r="C46" s="45">
        <v>45777156</v>
      </c>
      <c r="D46" s="45">
        <f t="shared" si="11"/>
        <v>3300000</v>
      </c>
      <c r="E46" s="45">
        <v>49077156</v>
      </c>
      <c r="F46" s="45">
        <v>22619555</v>
      </c>
      <c r="G46" s="45">
        <v>22619555</v>
      </c>
      <c r="H46" s="46">
        <f t="shared" si="12"/>
        <v>26457601</v>
      </c>
    </row>
    <row r="47" spans="1:8" x14ac:dyDescent="0.2">
      <c r="A47" s="60"/>
      <c r="B47" s="44" t="s">
        <v>46</v>
      </c>
      <c r="C47" s="45">
        <v>1701996688</v>
      </c>
      <c r="D47" s="45">
        <f t="shared" si="11"/>
        <v>214336101.47000003</v>
      </c>
      <c r="E47" s="45">
        <v>1916332789.47</v>
      </c>
      <c r="F47" s="45">
        <v>842297780.6499995</v>
      </c>
      <c r="G47" s="45">
        <v>842297780.6499995</v>
      </c>
      <c r="H47" s="46">
        <f t="shared" si="12"/>
        <v>1074035008.8200006</v>
      </c>
    </row>
    <row r="48" spans="1:8" ht="25.5" x14ac:dyDescent="0.2">
      <c r="A48" s="66"/>
      <c r="B48" s="44" t="s">
        <v>47</v>
      </c>
      <c r="C48" s="45">
        <v>110000000</v>
      </c>
      <c r="D48" s="45">
        <f t="shared" si="11"/>
        <v>12380632.080000013</v>
      </c>
      <c r="E48" s="45">
        <v>122380632.08000001</v>
      </c>
      <c r="F48" s="45">
        <v>55338274</v>
      </c>
      <c r="G48" s="45">
        <v>55338274</v>
      </c>
      <c r="H48" s="46">
        <f t="shared" si="12"/>
        <v>67042358.080000013</v>
      </c>
    </row>
    <row r="49" spans="1:8" ht="25.5" x14ac:dyDescent="0.2">
      <c r="A49" s="66"/>
      <c r="B49" s="44" t="s">
        <v>48</v>
      </c>
      <c r="C49" s="45">
        <v>60275425</v>
      </c>
      <c r="D49" s="45">
        <f t="shared" si="11"/>
        <v>-1416846.5799999982</v>
      </c>
      <c r="E49" s="45">
        <v>58858578.420000002</v>
      </c>
      <c r="F49" s="45">
        <v>25786746.579999994</v>
      </c>
      <c r="G49" s="45">
        <v>25786746.579999994</v>
      </c>
      <c r="H49" s="46">
        <f t="shared" si="12"/>
        <v>33071831.840000007</v>
      </c>
    </row>
    <row r="50" spans="1:8" s="31" customFormat="1" ht="26.25" x14ac:dyDescent="0.25">
      <c r="A50" s="59"/>
      <c r="B50" s="38" t="s">
        <v>49</v>
      </c>
      <c r="C50" s="39">
        <f>C51+C81+C70+C72+C84+C77+C94+C98+C89</f>
        <v>20041196389</v>
      </c>
      <c r="D50" s="39">
        <f t="shared" ref="D50:H50" si="13">D51+D81+D70+D72+D84+D77+D94+D98+D89</f>
        <v>1629196745.9799998</v>
      </c>
      <c r="E50" s="39">
        <f t="shared" si="13"/>
        <v>21670393134.98</v>
      </c>
      <c r="F50" s="39">
        <f t="shared" si="13"/>
        <v>9934274646.5200024</v>
      </c>
      <c r="G50" s="39">
        <f t="shared" si="13"/>
        <v>9889693295.5800018</v>
      </c>
      <c r="H50" s="40">
        <f t="shared" si="13"/>
        <v>11736118488.460001</v>
      </c>
    </row>
    <row r="51" spans="1:8" s="31" customFormat="1" ht="15" x14ac:dyDescent="0.25">
      <c r="A51" s="59"/>
      <c r="B51" s="41" t="s">
        <v>50</v>
      </c>
      <c r="C51" s="42">
        <f t="shared" ref="C51:H51" si="14">SUM(C52:C69)</f>
        <v>12731706206</v>
      </c>
      <c r="D51" s="42">
        <f t="shared" si="14"/>
        <v>1239305189.6700025</v>
      </c>
      <c r="E51" s="42">
        <f t="shared" si="14"/>
        <v>13971011395.670002</v>
      </c>
      <c r="F51" s="42">
        <f t="shared" si="14"/>
        <v>6410488592.5300016</v>
      </c>
      <c r="G51" s="42">
        <f t="shared" si="14"/>
        <v>6393835639.5300016</v>
      </c>
      <c r="H51" s="43">
        <f t="shared" si="14"/>
        <v>7560522803.1400023</v>
      </c>
    </row>
    <row r="52" spans="1:8" s="1" customFormat="1" x14ac:dyDescent="0.2">
      <c r="A52" s="60"/>
      <c r="B52" s="44" t="s">
        <v>51</v>
      </c>
      <c r="C52" s="45">
        <v>9188966287</v>
      </c>
      <c r="D52" s="45">
        <f t="shared" ref="D52:D69" si="15">E52-C52</f>
        <v>-115772859.98999786</v>
      </c>
      <c r="E52" s="45">
        <v>9073193427.0100021</v>
      </c>
      <c r="F52" s="45">
        <v>3970229801.1000013</v>
      </c>
      <c r="G52" s="45">
        <v>3970229801.1000013</v>
      </c>
      <c r="H52" s="46">
        <f t="shared" ref="H52:H69" si="16">E52-F52</f>
        <v>5102963625.9100008</v>
      </c>
    </row>
    <row r="53" spans="1:8" x14ac:dyDescent="0.2">
      <c r="A53" s="60"/>
      <c r="B53" s="44" t="s">
        <v>52</v>
      </c>
      <c r="C53" s="45">
        <v>1018960418</v>
      </c>
      <c r="D53" s="45">
        <f t="shared" si="15"/>
        <v>37581606</v>
      </c>
      <c r="E53" s="45">
        <v>1056542024</v>
      </c>
      <c r="F53" s="45">
        <v>469534354.9000001</v>
      </c>
      <c r="G53" s="45">
        <v>467830567.9000001</v>
      </c>
      <c r="H53" s="46">
        <f t="shared" si="16"/>
        <v>587007669.0999999</v>
      </c>
    </row>
    <row r="54" spans="1:8" s="31" customFormat="1" ht="26.25" x14ac:dyDescent="0.25">
      <c r="A54" s="60"/>
      <c r="B54" s="44" t="s">
        <v>53</v>
      </c>
      <c r="C54" s="45">
        <v>57533339</v>
      </c>
      <c r="D54" s="45">
        <f t="shared" si="15"/>
        <v>-1751651.200000003</v>
      </c>
      <c r="E54" s="45">
        <v>55781687.799999997</v>
      </c>
      <c r="F54" s="45">
        <v>22818198</v>
      </c>
      <c r="G54" s="45">
        <v>22818198</v>
      </c>
      <c r="H54" s="46">
        <f t="shared" si="16"/>
        <v>32963489.799999997</v>
      </c>
    </row>
    <row r="55" spans="1:8" ht="25.5" x14ac:dyDescent="0.2">
      <c r="A55" s="60"/>
      <c r="B55" s="44" t="s">
        <v>54</v>
      </c>
      <c r="C55" s="45">
        <v>426286234</v>
      </c>
      <c r="D55" s="45">
        <f t="shared" si="15"/>
        <v>28903207.99999994</v>
      </c>
      <c r="E55" s="45">
        <v>455189441.99999994</v>
      </c>
      <c r="F55" s="45">
        <v>212478819.41</v>
      </c>
      <c r="G55" s="45">
        <v>212426718.41</v>
      </c>
      <c r="H55" s="46">
        <f t="shared" si="16"/>
        <v>242710622.58999994</v>
      </c>
    </row>
    <row r="56" spans="1:8" ht="25.5" x14ac:dyDescent="0.2">
      <c r="A56" s="60"/>
      <c r="B56" s="44" t="s">
        <v>55</v>
      </c>
      <c r="C56" s="45">
        <v>406027565</v>
      </c>
      <c r="D56" s="45">
        <f t="shared" si="15"/>
        <v>-18890982.300000012</v>
      </c>
      <c r="E56" s="45">
        <v>387136582.69999999</v>
      </c>
      <c r="F56" s="45">
        <v>182161140</v>
      </c>
      <c r="G56" s="45">
        <v>182161140</v>
      </c>
      <c r="H56" s="46">
        <f t="shared" si="16"/>
        <v>204975442.69999999</v>
      </c>
    </row>
    <row r="57" spans="1:8" s="31" customFormat="1" ht="26.25" x14ac:dyDescent="0.25">
      <c r="A57" s="60"/>
      <c r="B57" s="44" t="s">
        <v>56</v>
      </c>
      <c r="C57" s="45">
        <v>143894390</v>
      </c>
      <c r="D57" s="45">
        <f t="shared" si="15"/>
        <v>58555</v>
      </c>
      <c r="E57" s="45">
        <v>143952945</v>
      </c>
      <c r="F57" s="45">
        <v>67481599.329999998</v>
      </c>
      <c r="G57" s="45">
        <v>67481599.329999998</v>
      </c>
      <c r="H57" s="46">
        <f t="shared" si="16"/>
        <v>76471345.670000002</v>
      </c>
    </row>
    <row r="58" spans="1:8" x14ac:dyDescent="0.2">
      <c r="A58" s="60"/>
      <c r="B58" s="44" t="s">
        <v>57</v>
      </c>
      <c r="C58" s="45">
        <v>130433596</v>
      </c>
      <c r="D58" s="45">
        <f t="shared" si="15"/>
        <v>6220803.4399999976</v>
      </c>
      <c r="E58" s="45">
        <v>136654399.44</v>
      </c>
      <c r="F58" s="45">
        <v>66476103.510000005</v>
      </c>
      <c r="G58" s="45">
        <v>66476103.510000005</v>
      </c>
      <c r="H58" s="46">
        <f t="shared" si="16"/>
        <v>70178295.929999992</v>
      </c>
    </row>
    <row r="59" spans="1:8" x14ac:dyDescent="0.2">
      <c r="A59" s="60"/>
      <c r="B59" s="44" t="s">
        <v>58</v>
      </c>
      <c r="C59" s="45">
        <v>89460620</v>
      </c>
      <c r="D59" s="45">
        <f t="shared" si="15"/>
        <v>1814391.9999999851</v>
      </c>
      <c r="E59" s="45">
        <v>91275011.999999985</v>
      </c>
      <c r="F59" s="45">
        <v>20361071.819999997</v>
      </c>
      <c r="G59" s="45">
        <v>20361071.819999997</v>
      </c>
      <c r="H59" s="46">
        <f t="shared" si="16"/>
        <v>70913940.179999992</v>
      </c>
    </row>
    <row r="60" spans="1:8" x14ac:dyDescent="0.2">
      <c r="A60" s="60"/>
      <c r="B60" s="44" t="s">
        <v>59</v>
      </c>
      <c r="C60" s="45">
        <v>125580416</v>
      </c>
      <c r="D60" s="45">
        <f t="shared" si="15"/>
        <v>1328740</v>
      </c>
      <c r="E60" s="45">
        <v>126909156</v>
      </c>
      <c r="F60" s="45">
        <v>73122278.260000005</v>
      </c>
      <c r="G60" s="45">
        <v>73122278.260000005</v>
      </c>
      <c r="H60" s="46">
        <f t="shared" si="16"/>
        <v>53786877.739999995</v>
      </c>
    </row>
    <row r="61" spans="1:8" x14ac:dyDescent="0.2">
      <c r="A61" s="61"/>
      <c r="B61" s="44" t="s">
        <v>60</v>
      </c>
      <c r="C61" s="45">
        <v>55956142</v>
      </c>
      <c r="D61" s="45">
        <f t="shared" si="15"/>
        <v>-6000000</v>
      </c>
      <c r="E61" s="45">
        <v>49956142</v>
      </c>
      <c r="F61" s="45">
        <v>29038165.120000005</v>
      </c>
      <c r="G61" s="45">
        <v>29038165.120000005</v>
      </c>
      <c r="H61" s="46">
        <f t="shared" si="16"/>
        <v>20917976.879999995</v>
      </c>
    </row>
    <row r="62" spans="1:8" x14ac:dyDescent="0.2">
      <c r="A62" s="60"/>
      <c r="B62" s="44" t="s">
        <v>61</v>
      </c>
      <c r="C62" s="45">
        <v>162354752</v>
      </c>
      <c r="D62" s="45">
        <f t="shared" si="15"/>
        <v>8617936.7199999988</v>
      </c>
      <c r="E62" s="45">
        <v>170972688.72</v>
      </c>
      <c r="F62" s="45">
        <v>102717038.33</v>
      </c>
      <c r="G62" s="45">
        <v>102717038.33</v>
      </c>
      <c r="H62" s="46">
        <f t="shared" si="16"/>
        <v>68255650.390000001</v>
      </c>
    </row>
    <row r="63" spans="1:8" ht="25.5" x14ac:dyDescent="0.2">
      <c r="A63" s="60"/>
      <c r="B63" s="50" t="s">
        <v>62</v>
      </c>
      <c r="C63" s="45">
        <v>254584783</v>
      </c>
      <c r="D63" s="45">
        <f t="shared" si="15"/>
        <v>1082515486.0700006</v>
      </c>
      <c r="E63" s="45">
        <v>1337100269.0700006</v>
      </c>
      <c r="F63" s="45">
        <v>578309398.8100003</v>
      </c>
      <c r="G63" s="45">
        <v>578309398.8100003</v>
      </c>
      <c r="H63" s="46">
        <f t="shared" si="16"/>
        <v>758790870.26000035</v>
      </c>
    </row>
    <row r="64" spans="1:8" x14ac:dyDescent="0.2">
      <c r="A64" s="62"/>
      <c r="B64" s="44" t="s">
        <v>63</v>
      </c>
      <c r="C64" s="45">
        <v>62042826</v>
      </c>
      <c r="D64" s="45">
        <f t="shared" si="15"/>
        <v>1116770</v>
      </c>
      <c r="E64" s="45">
        <v>63159596</v>
      </c>
      <c r="F64" s="45">
        <v>28468388.829999994</v>
      </c>
      <c r="G64" s="45">
        <v>28468388.829999994</v>
      </c>
      <c r="H64" s="46">
        <f t="shared" si="16"/>
        <v>34691207.170000002</v>
      </c>
    </row>
    <row r="65" spans="1:8" x14ac:dyDescent="0.2">
      <c r="A65" s="60"/>
      <c r="B65" s="50" t="s">
        <v>64</v>
      </c>
      <c r="C65" s="45">
        <v>39865632</v>
      </c>
      <c r="D65" s="45">
        <f t="shared" si="15"/>
        <v>0</v>
      </c>
      <c r="E65" s="45">
        <v>39865632</v>
      </c>
      <c r="F65" s="45">
        <v>22237138.57</v>
      </c>
      <c r="G65" s="45">
        <v>22237138.57</v>
      </c>
      <c r="H65" s="46">
        <f t="shared" si="16"/>
        <v>17628493.43</v>
      </c>
    </row>
    <row r="66" spans="1:8" x14ac:dyDescent="0.2">
      <c r="A66" s="60"/>
      <c r="B66" s="44" t="s">
        <v>65</v>
      </c>
      <c r="C66" s="45">
        <v>34140802</v>
      </c>
      <c r="D66" s="45">
        <f t="shared" si="15"/>
        <v>86500</v>
      </c>
      <c r="E66" s="45">
        <v>34227302</v>
      </c>
      <c r="F66" s="45">
        <v>20483215.23</v>
      </c>
      <c r="G66" s="45">
        <v>20483215.23</v>
      </c>
      <c r="H66" s="46">
        <f t="shared" si="16"/>
        <v>13744086.77</v>
      </c>
    </row>
    <row r="67" spans="1:8" x14ac:dyDescent="0.2">
      <c r="A67" s="62"/>
      <c r="B67" s="44" t="s">
        <v>66</v>
      </c>
      <c r="C67" s="45">
        <v>22176946</v>
      </c>
      <c r="D67" s="45">
        <f t="shared" si="15"/>
        <v>405061.5</v>
      </c>
      <c r="E67" s="45">
        <v>22582007.5</v>
      </c>
      <c r="F67" s="45">
        <v>12476729.83</v>
      </c>
      <c r="G67" s="45">
        <v>12476729.83</v>
      </c>
      <c r="H67" s="46">
        <f t="shared" si="16"/>
        <v>10105277.67</v>
      </c>
    </row>
    <row r="68" spans="1:8" x14ac:dyDescent="0.2">
      <c r="A68" s="62"/>
      <c r="B68" s="50" t="s">
        <v>67</v>
      </c>
      <c r="C68" s="45">
        <v>10476732</v>
      </c>
      <c r="D68" s="45">
        <f t="shared" si="15"/>
        <v>460619</v>
      </c>
      <c r="E68" s="45">
        <v>10937351</v>
      </c>
      <c r="F68" s="45">
        <v>6536561.4300000006</v>
      </c>
      <c r="G68" s="45">
        <v>6536561.4300000006</v>
      </c>
      <c r="H68" s="46">
        <f t="shared" si="16"/>
        <v>4400789.5699999994</v>
      </c>
    </row>
    <row r="69" spans="1:8" x14ac:dyDescent="0.2">
      <c r="A69" s="62"/>
      <c r="B69" s="50" t="s">
        <v>68</v>
      </c>
      <c r="C69" s="45">
        <v>502964726</v>
      </c>
      <c r="D69" s="45">
        <f t="shared" si="15"/>
        <v>212611005.42999995</v>
      </c>
      <c r="E69" s="45">
        <v>715575731.42999995</v>
      </c>
      <c r="F69" s="45">
        <v>525558590.04999989</v>
      </c>
      <c r="G69" s="45">
        <v>510661525.04999989</v>
      </c>
      <c r="H69" s="46">
        <f t="shared" si="16"/>
        <v>190017141.38000005</v>
      </c>
    </row>
    <row r="70" spans="1:8" x14ac:dyDescent="0.2">
      <c r="A70" s="59"/>
      <c r="B70" s="41" t="s">
        <v>69</v>
      </c>
      <c r="C70" s="42">
        <f t="shared" ref="C70:H70" si="17">SUM(C71:C71)</f>
        <v>3418226345</v>
      </c>
      <c r="D70" s="42">
        <f t="shared" si="17"/>
        <v>530089829.05999756</v>
      </c>
      <c r="E70" s="42">
        <f t="shared" si="17"/>
        <v>3948316174.0599976</v>
      </c>
      <c r="F70" s="42">
        <f t="shared" si="17"/>
        <v>1670150981.1999996</v>
      </c>
      <c r="G70" s="42">
        <f t="shared" si="17"/>
        <v>1669034256.0999997</v>
      </c>
      <c r="H70" s="43">
        <f t="shared" si="17"/>
        <v>2278165192.8599977</v>
      </c>
    </row>
    <row r="71" spans="1:8" s="1" customFormat="1" x14ac:dyDescent="0.2">
      <c r="A71" s="60"/>
      <c r="B71" s="44" t="s">
        <v>70</v>
      </c>
      <c r="C71" s="45">
        <v>3418226345</v>
      </c>
      <c r="D71" s="45">
        <f t="shared" ref="D71" si="18">E71-C71</f>
        <v>530089829.05999756</v>
      </c>
      <c r="E71" s="45">
        <v>3948316174.0599976</v>
      </c>
      <c r="F71" s="45">
        <v>1670150981.1999996</v>
      </c>
      <c r="G71" s="45">
        <v>1669034256.0999997</v>
      </c>
      <c r="H71" s="46">
        <f t="shared" ref="H71" si="19">E71-F71</f>
        <v>2278165192.8599977</v>
      </c>
    </row>
    <row r="72" spans="1:8" x14ac:dyDescent="0.2">
      <c r="A72" s="59"/>
      <c r="B72" s="41" t="s">
        <v>71</v>
      </c>
      <c r="C72" s="42">
        <f>SUM(C73:C76)</f>
        <v>373508917</v>
      </c>
      <c r="D72" s="42">
        <f t="shared" ref="D72:H72" si="20">SUM(D73:D76)</f>
        <v>84080294.230000064</v>
      </c>
      <c r="E72" s="42">
        <f t="shared" si="20"/>
        <v>457589211.23000008</v>
      </c>
      <c r="F72" s="42">
        <f t="shared" si="20"/>
        <v>249554816.40000001</v>
      </c>
      <c r="G72" s="42">
        <f t="shared" si="20"/>
        <v>249554816.40000001</v>
      </c>
      <c r="H72" s="43">
        <f t="shared" si="20"/>
        <v>208034394.83000007</v>
      </c>
    </row>
    <row r="73" spans="1:8" x14ac:dyDescent="0.2">
      <c r="A73" s="60"/>
      <c r="B73" s="44" t="s">
        <v>72</v>
      </c>
      <c r="C73" s="45">
        <v>118378305</v>
      </c>
      <c r="D73" s="45">
        <f t="shared" ref="D73:D76" si="21">E73-C73</f>
        <v>4272184.0699999928</v>
      </c>
      <c r="E73" s="45">
        <v>122650489.06999999</v>
      </c>
      <c r="F73" s="45">
        <v>52004663.740000017</v>
      </c>
      <c r="G73" s="45">
        <v>52004663.740000017</v>
      </c>
      <c r="H73" s="46">
        <f t="shared" ref="H73:H76" si="22">E73-F73</f>
        <v>70645825.329999983</v>
      </c>
    </row>
    <row r="74" spans="1:8" ht="25.5" x14ac:dyDescent="0.2">
      <c r="A74" s="60"/>
      <c r="B74" s="51" t="s">
        <v>73</v>
      </c>
      <c r="C74" s="45">
        <v>45664519</v>
      </c>
      <c r="D74" s="45">
        <f t="shared" si="21"/>
        <v>745001.16000002623</v>
      </c>
      <c r="E74" s="45">
        <v>46409520.160000026</v>
      </c>
      <c r="F74" s="45">
        <v>23754124.25</v>
      </c>
      <c r="G74" s="45">
        <v>23754124.25</v>
      </c>
      <c r="H74" s="46">
        <f t="shared" si="22"/>
        <v>22655395.910000026</v>
      </c>
    </row>
    <row r="75" spans="1:8" ht="25.5" x14ac:dyDescent="0.2">
      <c r="A75" s="60"/>
      <c r="B75" s="51" t="s">
        <v>74</v>
      </c>
      <c r="C75" s="45">
        <v>170012491</v>
      </c>
      <c r="D75" s="45">
        <f t="shared" si="21"/>
        <v>29687264.650000066</v>
      </c>
      <c r="E75" s="45">
        <v>199699755.65000007</v>
      </c>
      <c r="F75" s="45">
        <v>140742453.60999998</v>
      </c>
      <c r="G75" s="45">
        <v>140742453.60999998</v>
      </c>
      <c r="H75" s="46">
        <f t="shared" si="22"/>
        <v>58957302.040000081</v>
      </c>
    </row>
    <row r="76" spans="1:8" x14ac:dyDescent="0.2">
      <c r="A76" s="60"/>
      <c r="B76" s="51" t="s">
        <v>75</v>
      </c>
      <c r="C76" s="45">
        <v>39453602</v>
      </c>
      <c r="D76" s="45">
        <f t="shared" si="21"/>
        <v>49375844.349999979</v>
      </c>
      <c r="E76" s="45">
        <v>88829446.349999979</v>
      </c>
      <c r="F76" s="45">
        <v>33053574.800000001</v>
      </c>
      <c r="G76" s="45">
        <v>33053574.800000001</v>
      </c>
      <c r="H76" s="46">
        <f t="shared" si="22"/>
        <v>55775871.549999982</v>
      </c>
    </row>
    <row r="77" spans="1:8" x14ac:dyDescent="0.2">
      <c r="A77" s="59"/>
      <c r="B77" s="41" t="s">
        <v>76</v>
      </c>
      <c r="C77" s="42">
        <f t="shared" ref="C77:H77" si="23">SUM(C78:C80)</f>
        <v>901439288</v>
      </c>
      <c r="D77" s="42">
        <f t="shared" si="23"/>
        <v>-513397685.53000009</v>
      </c>
      <c r="E77" s="42">
        <f t="shared" si="23"/>
        <v>388041602.46999997</v>
      </c>
      <c r="F77" s="42">
        <f t="shared" si="23"/>
        <v>201199524.51000005</v>
      </c>
      <c r="G77" s="42">
        <f t="shared" si="23"/>
        <v>201199524.51000005</v>
      </c>
      <c r="H77" s="43">
        <f t="shared" si="23"/>
        <v>186842077.95999992</v>
      </c>
    </row>
    <row r="78" spans="1:8" x14ac:dyDescent="0.2">
      <c r="A78" s="67"/>
      <c r="B78" s="51" t="s">
        <v>77</v>
      </c>
      <c r="C78" s="45">
        <v>789186285</v>
      </c>
      <c r="D78" s="45">
        <f t="shared" ref="D78:D80" si="24">E78-C78</f>
        <v>-688335251.89999998</v>
      </c>
      <c r="E78" s="45">
        <v>100851033.10000002</v>
      </c>
      <c r="F78" s="45">
        <v>70436942.189999998</v>
      </c>
      <c r="G78" s="45">
        <v>70436942.189999998</v>
      </c>
      <c r="H78" s="46">
        <f t="shared" ref="H78:H80" si="25">E78-F78</f>
        <v>30414090.910000026</v>
      </c>
    </row>
    <row r="79" spans="1:8" x14ac:dyDescent="0.2">
      <c r="A79" s="67"/>
      <c r="B79" s="51" t="s">
        <v>78</v>
      </c>
      <c r="C79" s="45">
        <v>95546199</v>
      </c>
      <c r="D79" s="45">
        <f t="shared" si="24"/>
        <v>1442347.4299999774</v>
      </c>
      <c r="E79" s="45">
        <v>96988546.429999977</v>
      </c>
      <c r="F79" s="45">
        <v>41363579.329999998</v>
      </c>
      <c r="G79" s="45">
        <v>41363579.329999998</v>
      </c>
      <c r="H79" s="46">
        <f t="shared" si="25"/>
        <v>55624967.099999979</v>
      </c>
    </row>
    <row r="80" spans="1:8" x14ac:dyDescent="0.2">
      <c r="A80" s="67"/>
      <c r="B80" s="51" t="s">
        <v>79</v>
      </c>
      <c r="C80" s="45">
        <v>16706804</v>
      </c>
      <c r="D80" s="45">
        <f t="shared" si="24"/>
        <v>173495218.93999997</v>
      </c>
      <c r="E80" s="45">
        <v>190202022.93999997</v>
      </c>
      <c r="F80" s="45">
        <v>89399002.990000039</v>
      </c>
      <c r="G80" s="45">
        <v>89399002.990000039</v>
      </c>
      <c r="H80" s="46">
        <f t="shared" si="25"/>
        <v>100803019.94999993</v>
      </c>
    </row>
    <row r="81" spans="1:8" x14ac:dyDescent="0.2">
      <c r="A81" s="59"/>
      <c r="B81" s="41" t="s">
        <v>80</v>
      </c>
      <c r="C81" s="42">
        <f t="shared" ref="C81:H81" si="26">SUM(C82:C83)</f>
        <v>611623429</v>
      </c>
      <c r="D81" s="42">
        <f t="shared" si="26"/>
        <v>147131295.11999989</v>
      </c>
      <c r="E81" s="42">
        <f t="shared" si="26"/>
        <v>758754724.11999989</v>
      </c>
      <c r="F81" s="42">
        <f t="shared" si="26"/>
        <v>279684452.35000002</v>
      </c>
      <c r="G81" s="42">
        <f t="shared" si="26"/>
        <v>279684452.35000002</v>
      </c>
      <c r="H81" s="43">
        <f t="shared" si="26"/>
        <v>479070271.76999986</v>
      </c>
    </row>
    <row r="82" spans="1:8" x14ac:dyDescent="0.2">
      <c r="A82" s="60"/>
      <c r="B82" s="44" t="s">
        <v>81</v>
      </c>
      <c r="C82" s="45">
        <v>281473600</v>
      </c>
      <c r="D82" s="45">
        <f t="shared" ref="D82:D83" si="27">E82-C82</f>
        <v>141047537.89999998</v>
      </c>
      <c r="E82" s="45">
        <v>422521137.89999998</v>
      </c>
      <c r="F82" s="45">
        <v>171732521.29000002</v>
      </c>
      <c r="G82" s="45">
        <v>171732521.29000002</v>
      </c>
      <c r="H82" s="46">
        <f t="shared" ref="H82:H83" si="28">E82-F82</f>
        <v>250788616.60999995</v>
      </c>
    </row>
    <row r="83" spans="1:8" x14ac:dyDescent="0.2">
      <c r="A83" s="60"/>
      <c r="B83" s="44" t="s">
        <v>82</v>
      </c>
      <c r="C83" s="45">
        <v>330149829</v>
      </c>
      <c r="D83" s="45">
        <f t="shared" si="27"/>
        <v>6083757.2199999094</v>
      </c>
      <c r="E83" s="45">
        <v>336233586.21999991</v>
      </c>
      <c r="F83" s="45">
        <v>107951931.05999997</v>
      </c>
      <c r="G83" s="45">
        <v>107951931.05999997</v>
      </c>
      <c r="H83" s="46">
        <f t="shared" si="28"/>
        <v>228281655.15999994</v>
      </c>
    </row>
    <row r="84" spans="1:8" x14ac:dyDescent="0.2">
      <c r="A84" s="59"/>
      <c r="B84" s="41" t="s">
        <v>83</v>
      </c>
      <c r="C84" s="42">
        <f t="shared" ref="C84:H84" si="29">SUM(C85:C88)</f>
        <v>1180119692</v>
      </c>
      <c r="D84" s="42">
        <f t="shared" si="29"/>
        <v>71911383.769999951</v>
      </c>
      <c r="E84" s="42">
        <f t="shared" si="29"/>
        <v>1252031075.77</v>
      </c>
      <c r="F84" s="42">
        <f t="shared" si="29"/>
        <v>638238418.44000006</v>
      </c>
      <c r="G84" s="42">
        <f t="shared" si="29"/>
        <v>611426745.5999999</v>
      </c>
      <c r="H84" s="43">
        <f t="shared" si="29"/>
        <v>613792657.32999992</v>
      </c>
    </row>
    <row r="85" spans="1:8" ht="25.5" x14ac:dyDescent="0.2">
      <c r="A85" s="60"/>
      <c r="B85" s="44" t="s">
        <v>84</v>
      </c>
      <c r="C85" s="45">
        <v>921422187</v>
      </c>
      <c r="D85" s="45">
        <f t="shared" ref="D85:D88" si="30">E85-C85</f>
        <v>36385521.019999981</v>
      </c>
      <c r="E85" s="45">
        <v>957807708.01999998</v>
      </c>
      <c r="F85" s="45">
        <v>476178636.85000002</v>
      </c>
      <c r="G85" s="45">
        <v>449881530.8499999</v>
      </c>
      <c r="H85" s="46">
        <f t="shared" ref="H85:H88" si="31">E85-F85</f>
        <v>481629071.16999996</v>
      </c>
    </row>
    <row r="86" spans="1:8" ht="25.5" x14ac:dyDescent="0.2">
      <c r="A86" s="60"/>
      <c r="B86" s="44" t="s">
        <v>85</v>
      </c>
      <c r="C86" s="45">
        <v>38465074</v>
      </c>
      <c r="D86" s="45">
        <f t="shared" si="30"/>
        <v>321709.70999998599</v>
      </c>
      <c r="E86" s="45">
        <v>38786783.709999986</v>
      </c>
      <c r="F86" s="45">
        <v>14614145.800000003</v>
      </c>
      <c r="G86" s="45">
        <v>14614145.800000003</v>
      </c>
      <c r="H86" s="46">
        <f t="shared" si="31"/>
        <v>24172637.909999982</v>
      </c>
    </row>
    <row r="87" spans="1:8" x14ac:dyDescent="0.2">
      <c r="A87" s="60"/>
      <c r="B87" s="44" t="s">
        <v>86</v>
      </c>
      <c r="C87" s="45">
        <v>31636775</v>
      </c>
      <c r="D87" s="45">
        <f t="shared" si="30"/>
        <v>7875394.7300000042</v>
      </c>
      <c r="E87" s="45">
        <v>39512169.730000004</v>
      </c>
      <c r="F87" s="45">
        <v>16370464.43</v>
      </c>
      <c r="G87" s="45">
        <v>16370464.43</v>
      </c>
      <c r="H87" s="46">
        <f t="shared" si="31"/>
        <v>23141705.300000004</v>
      </c>
    </row>
    <row r="88" spans="1:8" x14ac:dyDescent="0.2">
      <c r="A88" s="60"/>
      <c r="B88" s="44" t="s">
        <v>87</v>
      </c>
      <c r="C88" s="45">
        <v>188595656</v>
      </c>
      <c r="D88" s="45">
        <f t="shared" si="30"/>
        <v>27328758.309999973</v>
      </c>
      <c r="E88" s="45">
        <v>215924414.30999997</v>
      </c>
      <c r="F88" s="45">
        <v>131075171.36</v>
      </c>
      <c r="G88" s="45">
        <v>130560604.52</v>
      </c>
      <c r="H88" s="46">
        <f t="shared" si="31"/>
        <v>84849242.949999973</v>
      </c>
    </row>
    <row r="89" spans="1:8" x14ac:dyDescent="0.2">
      <c r="A89" s="59"/>
      <c r="B89" s="41" t="s">
        <v>88</v>
      </c>
      <c r="C89" s="42">
        <f>SUM(C90:C93)</f>
        <v>72720000</v>
      </c>
      <c r="D89" s="42">
        <f t="shared" ref="D89:H89" si="32">SUM(D90:D93)</f>
        <v>65680944.199999988</v>
      </c>
      <c r="E89" s="42">
        <f t="shared" si="32"/>
        <v>138400944.19999999</v>
      </c>
      <c r="F89" s="42">
        <f t="shared" si="32"/>
        <v>90336944.200000003</v>
      </c>
      <c r="G89" s="42">
        <f t="shared" si="32"/>
        <v>90336944.200000003</v>
      </c>
      <c r="H89" s="43">
        <f t="shared" si="32"/>
        <v>48063999.999999985</v>
      </c>
    </row>
    <row r="90" spans="1:8" ht="25.5" x14ac:dyDescent="0.2">
      <c r="A90" s="60"/>
      <c r="B90" s="44" t="s">
        <v>89</v>
      </c>
      <c r="C90" s="45">
        <v>0</v>
      </c>
      <c r="D90" s="45">
        <f t="shared" ref="D90:D93" si="33">E90-C90</f>
        <v>0</v>
      </c>
      <c r="E90" s="45">
        <v>0</v>
      </c>
      <c r="F90" s="45">
        <v>0</v>
      </c>
      <c r="G90" s="45">
        <v>0</v>
      </c>
      <c r="H90" s="46">
        <f t="shared" ref="H90:H93" si="34">E90-F90</f>
        <v>0</v>
      </c>
    </row>
    <row r="91" spans="1:8" x14ac:dyDescent="0.2">
      <c r="A91" s="60"/>
      <c r="B91" s="44" t="s">
        <v>90</v>
      </c>
      <c r="C91" s="45">
        <v>0</v>
      </c>
      <c r="D91" s="45">
        <f t="shared" si="33"/>
        <v>0</v>
      </c>
      <c r="E91" s="45">
        <v>0</v>
      </c>
      <c r="F91" s="45">
        <v>0</v>
      </c>
      <c r="G91" s="45">
        <v>0</v>
      </c>
      <c r="H91" s="46">
        <f t="shared" si="34"/>
        <v>0</v>
      </c>
    </row>
    <row r="92" spans="1:8" ht="25.5" x14ac:dyDescent="0.2">
      <c r="A92" s="60"/>
      <c r="B92" s="44" t="s">
        <v>91</v>
      </c>
      <c r="C92" s="45">
        <v>0</v>
      </c>
      <c r="D92" s="45">
        <f t="shared" si="33"/>
        <v>0</v>
      </c>
      <c r="E92" s="45">
        <v>0</v>
      </c>
      <c r="F92" s="45">
        <v>0</v>
      </c>
      <c r="G92" s="45">
        <v>0</v>
      </c>
      <c r="H92" s="46">
        <f t="shared" si="34"/>
        <v>0</v>
      </c>
    </row>
    <row r="93" spans="1:8" x14ac:dyDescent="0.2">
      <c r="A93" s="60"/>
      <c r="B93" s="44" t="s">
        <v>92</v>
      </c>
      <c r="C93" s="45">
        <v>72720000</v>
      </c>
      <c r="D93" s="45">
        <f t="shared" si="33"/>
        <v>65680944.199999988</v>
      </c>
      <c r="E93" s="45">
        <v>138400944.19999999</v>
      </c>
      <c r="F93" s="45">
        <v>90336944.200000003</v>
      </c>
      <c r="G93" s="45">
        <v>90336944.200000003</v>
      </c>
      <c r="H93" s="46">
        <f t="shared" si="34"/>
        <v>48063999.999999985</v>
      </c>
    </row>
    <row r="94" spans="1:8" x14ac:dyDescent="0.2">
      <c r="A94" s="59"/>
      <c r="B94" s="41" t="s">
        <v>93</v>
      </c>
      <c r="C94" s="42">
        <f t="shared" ref="C94:H94" si="35">SUM(C95:C97)</f>
        <v>727963830</v>
      </c>
      <c r="D94" s="42">
        <f t="shared" si="35"/>
        <v>6134376.2499999404</v>
      </c>
      <c r="E94" s="42">
        <f t="shared" si="35"/>
        <v>734098206.25</v>
      </c>
      <c r="F94" s="42">
        <f t="shared" si="35"/>
        <v>387167721.22000003</v>
      </c>
      <c r="G94" s="42">
        <f t="shared" si="35"/>
        <v>387167721.22000003</v>
      </c>
      <c r="H94" s="43">
        <f t="shared" si="35"/>
        <v>346930485.02999997</v>
      </c>
    </row>
    <row r="95" spans="1:8" ht="29.25" customHeight="1" x14ac:dyDescent="0.2">
      <c r="A95" s="60"/>
      <c r="B95" s="44" t="s">
        <v>94</v>
      </c>
      <c r="C95" s="45">
        <v>25666516</v>
      </c>
      <c r="D95" s="45">
        <f t="shared" ref="D95:D97" si="36">E95-C95</f>
        <v>84273</v>
      </c>
      <c r="E95" s="45">
        <v>25750789</v>
      </c>
      <c r="F95" s="45">
        <v>14197738</v>
      </c>
      <c r="G95" s="45">
        <v>14197738</v>
      </c>
      <c r="H95" s="46">
        <f t="shared" ref="H95:H97" si="37">E95-F95</f>
        <v>11553051</v>
      </c>
    </row>
    <row r="96" spans="1:8" ht="19.5" customHeight="1" x14ac:dyDescent="0.2">
      <c r="A96" s="60"/>
      <c r="B96" s="44" t="s">
        <v>95</v>
      </c>
      <c r="C96" s="45">
        <v>590566224</v>
      </c>
      <c r="D96" s="45">
        <f t="shared" si="36"/>
        <v>-21210671</v>
      </c>
      <c r="E96" s="45">
        <v>569355553</v>
      </c>
      <c r="F96" s="45">
        <v>323022261</v>
      </c>
      <c r="G96" s="45">
        <v>323022261</v>
      </c>
      <c r="H96" s="46">
        <f t="shared" si="37"/>
        <v>246333292</v>
      </c>
    </row>
    <row r="97" spans="1:11" s="31" customFormat="1" ht="26.25" x14ac:dyDescent="0.25">
      <c r="A97" s="68"/>
      <c r="B97" s="44" t="s">
        <v>96</v>
      </c>
      <c r="C97" s="45">
        <v>111731090</v>
      </c>
      <c r="D97" s="45">
        <f t="shared" si="36"/>
        <v>27260774.24999994</v>
      </c>
      <c r="E97" s="45">
        <v>138991864.24999994</v>
      </c>
      <c r="F97" s="45">
        <v>49947722.220000006</v>
      </c>
      <c r="G97" s="45">
        <v>49947722.220000006</v>
      </c>
      <c r="H97" s="46">
        <f t="shared" si="37"/>
        <v>89044142.029999942</v>
      </c>
    </row>
    <row r="98" spans="1:11" s="31" customFormat="1" ht="15" x14ac:dyDescent="0.25">
      <c r="A98" s="59"/>
      <c r="B98" s="41" t="s">
        <v>97</v>
      </c>
      <c r="C98" s="42">
        <f>C99</f>
        <v>23888682</v>
      </c>
      <c r="D98" s="42">
        <f t="shared" ref="D98:H98" si="38">D99</f>
        <v>-1738880.7900000028</v>
      </c>
      <c r="E98" s="42">
        <f t="shared" si="38"/>
        <v>22149801.209999997</v>
      </c>
      <c r="F98" s="42">
        <f t="shared" si="38"/>
        <v>7453195.669999999</v>
      </c>
      <c r="G98" s="42">
        <f t="shared" si="38"/>
        <v>7453195.669999999</v>
      </c>
      <c r="H98" s="43">
        <f t="shared" si="38"/>
        <v>14696605.539999999</v>
      </c>
    </row>
    <row r="99" spans="1:11" s="31" customFormat="1" ht="26.25" x14ac:dyDescent="0.25">
      <c r="A99" s="69"/>
      <c r="B99" s="44" t="s">
        <v>98</v>
      </c>
      <c r="C99" s="45">
        <v>23888682</v>
      </c>
      <c r="D99" s="45">
        <f t="shared" ref="D99" si="39">E99-C99</f>
        <v>-1738880.7900000028</v>
      </c>
      <c r="E99" s="45">
        <v>22149801.209999997</v>
      </c>
      <c r="F99" s="45">
        <v>7453195.669999999</v>
      </c>
      <c r="G99" s="45">
        <v>7453195.669999999</v>
      </c>
      <c r="H99" s="46">
        <f t="shared" ref="H99" si="40">E99-F99</f>
        <v>14696605.539999999</v>
      </c>
    </row>
    <row r="100" spans="1:11" s="31" customFormat="1" ht="21.75" customHeight="1" x14ac:dyDescent="0.25">
      <c r="A100" s="59"/>
      <c r="B100" s="38" t="s">
        <v>99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40">
        <v>0</v>
      </c>
    </row>
    <row r="101" spans="1:11" s="31" customFormat="1" ht="42" customHeight="1" x14ac:dyDescent="0.25">
      <c r="A101" s="59"/>
      <c r="B101" s="35" t="s">
        <v>100</v>
      </c>
      <c r="C101" s="36">
        <f t="shared" ref="C101:H101" si="41">C102+C106</f>
        <v>0</v>
      </c>
      <c r="D101" s="36">
        <f t="shared" si="41"/>
        <v>0</v>
      </c>
      <c r="E101" s="36">
        <f t="shared" si="41"/>
        <v>0</v>
      </c>
      <c r="F101" s="36">
        <f t="shared" si="41"/>
        <v>0</v>
      </c>
      <c r="G101" s="36">
        <f t="shared" si="41"/>
        <v>0</v>
      </c>
      <c r="H101" s="37">
        <f t="shared" si="41"/>
        <v>0</v>
      </c>
    </row>
    <row r="102" spans="1:11" s="31" customFormat="1" ht="25.5" customHeight="1" x14ac:dyDescent="0.25">
      <c r="A102" s="59"/>
      <c r="B102" s="38" t="s">
        <v>101</v>
      </c>
      <c r="C102" s="39">
        <f>C103</f>
        <v>0</v>
      </c>
      <c r="D102" s="39">
        <f t="shared" ref="D102:H102" si="42">D103</f>
        <v>0</v>
      </c>
      <c r="E102" s="39">
        <f t="shared" si="42"/>
        <v>0</v>
      </c>
      <c r="F102" s="39">
        <f t="shared" si="42"/>
        <v>0</v>
      </c>
      <c r="G102" s="39">
        <f t="shared" si="42"/>
        <v>0</v>
      </c>
      <c r="H102" s="40">
        <f t="shared" si="42"/>
        <v>0</v>
      </c>
    </row>
    <row r="103" spans="1:11" s="31" customFormat="1" ht="25.5" customHeight="1" x14ac:dyDescent="0.25">
      <c r="A103" s="59"/>
      <c r="B103" s="41" t="s">
        <v>102</v>
      </c>
      <c r="C103" s="42">
        <f>C104+C105</f>
        <v>0</v>
      </c>
      <c r="D103" s="42">
        <f t="shared" ref="D103:H103" si="43">D104+D105</f>
        <v>0</v>
      </c>
      <c r="E103" s="42">
        <f t="shared" si="43"/>
        <v>0</v>
      </c>
      <c r="F103" s="42">
        <f t="shared" si="43"/>
        <v>0</v>
      </c>
      <c r="G103" s="42">
        <f t="shared" si="43"/>
        <v>0</v>
      </c>
      <c r="H103" s="43">
        <f t="shared" si="43"/>
        <v>0</v>
      </c>
    </row>
    <row r="104" spans="1:11" s="31" customFormat="1" ht="25.5" customHeight="1" x14ac:dyDescent="0.25">
      <c r="A104" s="60"/>
      <c r="B104" s="44" t="s">
        <v>103</v>
      </c>
      <c r="C104" s="45">
        <v>0</v>
      </c>
      <c r="D104" s="45">
        <f t="shared" ref="D104:D105" si="44">E104-C104</f>
        <v>0</v>
      </c>
      <c r="E104" s="45">
        <v>0</v>
      </c>
      <c r="F104" s="45">
        <v>0</v>
      </c>
      <c r="G104" s="45">
        <v>0</v>
      </c>
      <c r="H104" s="46">
        <f t="shared" ref="H104:H105" si="45">E104-F104</f>
        <v>0</v>
      </c>
    </row>
    <row r="105" spans="1:11" s="31" customFormat="1" ht="25.5" customHeight="1" x14ac:dyDescent="0.25">
      <c r="A105" s="69"/>
      <c r="B105" s="50" t="s">
        <v>104</v>
      </c>
      <c r="C105" s="45">
        <v>0</v>
      </c>
      <c r="D105" s="45">
        <f t="shared" si="44"/>
        <v>0</v>
      </c>
      <c r="E105" s="45">
        <v>0</v>
      </c>
      <c r="F105" s="45">
        <v>0</v>
      </c>
      <c r="G105" s="45">
        <v>0</v>
      </c>
      <c r="H105" s="46">
        <f t="shared" si="45"/>
        <v>0</v>
      </c>
    </row>
    <row r="106" spans="1:11" s="31" customFormat="1" ht="31.5" customHeight="1" x14ac:dyDescent="0.25">
      <c r="A106" s="59"/>
      <c r="B106" s="38" t="s">
        <v>105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40">
        <v>0</v>
      </c>
      <c r="K106"/>
    </row>
    <row r="107" spans="1:11" s="31" customFormat="1" ht="21" customHeight="1" x14ac:dyDescent="0.25">
      <c r="A107" s="59"/>
      <c r="B107" s="32" t="s">
        <v>106</v>
      </c>
      <c r="C107" s="33">
        <f t="shared" ref="C107:H107" si="46">C108+C109+C113</f>
        <v>11984541</v>
      </c>
      <c r="D107" s="33">
        <f t="shared" si="46"/>
        <v>879781.44999999925</v>
      </c>
      <c r="E107" s="33">
        <f t="shared" si="46"/>
        <v>12864322.449999999</v>
      </c>
      <c r="F107" s="33">
        <f t="shared" si="46"/>
        <v>6055899.669999999</v>
      </c>
      <c r="G107" s="33">
        <f t="shared" si="46"/>
        <v>6055899.669999999</v>
      </c>
      <c r="H107" s="34">
        <f t="shared" si="46"/>
        <v>6808422.7800000003</v>
      </c>
      <c r="K107"/>
    </row>
    <row r="108" spans="1:11" s="31" customFormat="1" ht="26.25" x14ac:dyDescent="0.25">
      <c r="A108" s="59"/>
      <c r="B108" s="35" t="s">
        <v>107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7">
        <v>0</v>
      </c>
      <c r="K108"/>
    </row>
    <row r="109" spans="1:11" ht="25.5" x14ac:dyDescent="0.2">
      <c r="A109" s="59"/>
      <c r="B109" s="35" t="s">
        <v>108</v>
      </c>
      <c r="C109" s="36">
        <f>C110</f>
        <v>11984541</v>
      </c>
      <c r="D109" s="36">
        <f t="shared" ref="D109:H110" si="47">D110</f>
        <v>879781.44999999925</v>
      </c>
      <c r="E109" s="36">
        <f t="shared" si="47"/>
        <v>12864322.449999999</v>
      </c>
      <c r="F109" s="36">
        <f t="shared" si="47"/>
        <v>6055899.669999999</v>
      </c>
      <c r="G109" s="36">
        <f t="shared" si="47"/>
        <v>6055899.669999999</v>
      </c>
      <c r="H109" s="37">
        <f t="shared" si="47"/>
        <v>6808422.7800000003</v>
      </c>
    </row>
    <row r="110" spans="1:11" ht="25.5" x14ac:dyDescent="0.2">
      <c r="A110" s="59"/>
      <c r="B110" s="38" t="s">
        <v>109</v>
      </c>
      <c r="C110" s="39">
        <f>C111</f>
        <v>11984541</v>
      </c>
      <c r="D110" s="39">
        <f t="shared" si="47"/>
        <v>879781.44999999925</v>
      </c>
      <c r="E110" s="39">
        <f t="shared" si="47"/>
        <v>12864322.449999999</v>
      </c>
      <c r="F110" s="39">
        <f t="shared" si="47"/>
        <v>6055899.669999999</v>
      </c>
      <c r="G110" s="39">
        <f t="shared" si="47"/>
        <v>6055899.669999999</v>
      </c>
      <c r="H110" s="40">
        <f t="shared" si="47"/>
        <v>6808422.7800000003</v>
      </c>
    </row>
    <row r="111" spans="1:11" s="31" customFormat="1" ht="15" x14ac:dyDescent="0.25">
      <c r="A111" s="59"/>
      <c r="B111" s="41" t="s">
        <v>110</v>
      </c>
      <c r="C111" s="42">
        <f>C112</f>
        <v>11984541</v>
      </c>
      <c r="D111" s="42">
        <f>D112</f>
        <v>879781.44999999925</v>
      </c>
      <c r="E111" s="42">
        <f>E112</f>
        <v>12864322.449999999</v>
      </c>
      <c r="F111" s="42">
        <f>F112</f>
        <v>6055899.669999999</v>
      </c>
      <c r="G111" s="42">
        <f>G112</f>
        <v>6055899.669999999</v>
      </c>
      <c r="H111" s="43">
        <f>H112</f>
        <v>6808422.7800000003</v>
      </c>
    </row>
    <row r="112" spans="1:11" ht="25.5" x14ac:dyDescent="0.2">
      <c r="A112" s="62"/>
      <c r="B112" s="44" t="s">
        <v>111</v>
      </c>
      <c r="C112" s="45">
        <v>11984541</v>
      </c>
      <c r="D112" s="45">
        <f t="shared" ref="D112" si="48">E112-C112</f>
        <v>879781.44999999925</v>
      </c>
      <c r="E112" s="45">
        <v>12864322.449999999</v>
      </c>
      <c r="F112" s="45">
        <v>6055899.669999999</v>
      </c>
      <c r="G112" s="45">
        <v>6055899.669999999</v>
      </c>
      <c r="H112" s="46">
        <f t="shared" ref="H112" si="49">E112-F112</f>
        <v>6808422.7800000003</v>
      </c>
    </row>
    <row r="113" spans="1:11" ht="25.5" x14ac:dyDescent="0.2">
      <c r="A113" s="59"/>
      <c r="B113" s="35" t="s">
        <v>112</v>
      </c>
      <c r="C113" s="36">
        <v>0</v>
      </c>
      <c r="D113" s="36">
        <v>0</v>
      </c>
      <c r="E113" s="36">
        <v>0</v>
      </c>
      <c r="F113" s="36">
        <v>0</v>
      </c>
      <c r="G113" s="36">
        <v>0</v>
      </c>
      <c r="H113" s="37">
        <v>0</v>
      </c>
    </row>
    <row r="114" spans="1:11" x14ac:dyDescent="0.2">
      <c r="A114" s="59"/>
      <c r="B114" s="27" t="s">
        <v>113</v>
      </c>
      <c r="C114" s="28">
        <f>C115</f>
        <v>8721111414</v>
      </c>
      <c r="D114" s="29">
        <f t="shared" ref="D114:H115" si="50">D115</f>
        <v>-218500616.76999992</v>
      </c>
      <c r="E114" s="29">
        <f t="shared" si="50"/>
        <v>8502610797.2300005</v>
      </c>
      <c r="F114" s="29">
        <f t="shared" si="50"/>
        <v>4467850312.2300005</v>
      </c>
      <c r="G114" s="29">
        <f t="shared" si="50"/>
        <v>4467850312.2300005</v>
      </c>
      <c r="H114" s="30">
        <f t="shared" si="50"/>
        <v>4034760485</v>
      </c>
    </row>
    <row r="115" spans="1:11" x14ac:dyDescent="0.2">
      <c r="A115" s="59"/>
      <c r="B115" s="32" t="s">
        <v>114</v>
      </c>
      <c r="C115" s="33">
        <f>C116</f>
        <v>8721111414</v>
      </c>
      <c r="D115" s="33">
        <f t="shared" si="50"/>
        <v>-218500616.76999992</v>
      </c>
      <c r="E115" s="33">
        <f t="shared" si="50"/>
        <v>8502610797.2300005</v>
      </c>
      <c r="F115" s="33">
        <f t="shared" si="50"/>
        <v>4467850312.2300005</v>
      </c>
      <c r="G115" s="33">
        <f t="shared" si="50"/>
        <v>4467850312.2300005</v>
      </c>
      <c r="H115" s="34">
        <f t="shared" si="50"/>
        <v>4034760485</v>
      </c>
    </row>
    <row r="116" spans="1:11" x14ac:dyDescent="0.2">
      <c r="A116" s="59"/>
      <c r="B116" s="35" t="s">
        <v>115</v>
      </c>
      <c r="C116" s="36">
        <f t="shared" ref="C116:H116" si="51">C117+C130</f>
        <v>8721111414</v>
      </c>
      <c r="D116" s="36">
        <f t="shared" si="51"/>
        <v>-218500616.76999992</v>
      </c>
      <c r="E116" s="36">
        <f t="shared" si="51"/>
        <v>8502610797.2300005</v>
      </c>
      <c r="F116" s="36">
        <f t="shared" si="51"/>
        <v>4467850312.2300005</v>
      </c>
      <c r="G116" s="36">
        <f t="shared" si="51"/>
        <v>4467850312.2300005</v>
      </c>
      <c r="H116" s="37">
        <f t="shared" si="51"/>
        <v>4034760485</v>
      </c>
    </row>
    <row r="117" spans="1:11" ht="15.75" x14ac:dyDescent="0.25">
      <c r="A117" s="59"/>
      <c r="B117" s="38" t="s">
        <v>116</v>
      </c>
      <c r="C117" s="39">
        <f t="shared" ref="C117:H117" si="52">C118</f>
        <v>8721111414</v>
      </c>
      <c r="D117" s="39">
        <f t="shared" si="52"/>
        <v>-218500616.76999992</v>
      </c>
      <c r="E117" s="39">
        <f t="shared" si="52"/>
        <v>8502610797.2300005</v>
      </c>
      <c r="F117" s="39">
        <f t="shared" si="52"/>
        <v>4467850312.2300005</v>
      </c>
      <c r="G117" s="39">
        <f t="shared" si="52"/>
        <v>4467850312.2300005</v>
      </c>
      <c r="H117" s="40">
        <f t="shared" si="52"/>
        <v>4034760485</v>
      </c>
      <c r="K117" s="52"/>
    </row>
    <row r="118" spans="1:11" ht="15.75" x14ac:dyDescent="0.25">
      <c r="A118" s="59"/>
      <c r="B118" s="41" t="s">
        <v>117</v>
      </c>
      <c r="C118" s="42">
        <f t="shared" ref="C118:H118" si="53">SUM(C119:C129)</f>
        <v>8721111414</v>
      </c>
      <c r="D118" s="42">
        <f t="shared" si="53"/>
        <v>-218500616.76999992</v>
      </c>
      <c r="E118" s="42">
        <f t="shared" si="53"/>
        <v>8502610797.2300005</v>
      </c>
      <c r="F118" s="42">
        <f t="shared" si="53"/>
        <v>4467850312.2300005</v>
      </c>
      <c r="G118" s="42">
        <f t="shared" si="53"/>
        <v>4467850312.2300005</v>
      </c>
      <c r="H118" s="43">
        <f t="shared" si="53"/>
        <v>4034760485</v>
      </c>
      <c r="K118" s="52"/>
    </row>
    <row r="119" spans="1:11" x14ac:dyDescent="0.2">
      <c r="A119" s="60"/>
      <c r="B119" s="44" t="s">
        <v>118</v>
      </c>
      <c r="C119" s="45">
        <v>510176226</v>
      </c>
      <c r="D119" s="45">
        <f t="shared" ref="D119:D129" si="54">E119-C119</f>
        <v>-17039176.25</v>
      </c>
      <c r="E119" s="45">
        <v>493137049.75</v>
      </c>
      <c r="F119" s="45">
        <v>258059050.75</v>
      </c>
      <c r="G119" s="45">
        <v>258059050.75</v>
      </c>
      <c r="H119" s="46">
        <f t="shared" ref="H119:H129" si="55">E119-F119</f>
        <v>235077999</v>
      </c>
    </row>
    <row r="120" spans="1:11" x14ac:dyDescent="0.2">
      <c r="A120" s="60"/>
      <c r="B120" s="44" t="s">
        <v>119</v>
      </c>
      <c r="C120" s="45">
        <v>781402503</v>
      </c>
      <c r="D120" s="45">
        <f t="shared" si="54"/>
        <v>-14188777.370000005</v>
      </c>
      <c r="E120" s="45">
        <v>767213725.63</v>
      </c>
      <c r="F120" s="45">
        <v>406349299.63</v>
      </c>
      <c r="G120" s="45">
        <v>406349299.63</v>
      </c>
      <c r="H120" s="46">
        <f t="shared" si="55"/>
        <v>360864426</v>
      </c>
    </row>
    <row r="121" spans="1:11" x14ac:dyDescent="0.2">
      <c r="A121" s="60"/>
      <c r="B121" s="44" t="s">
        <v>120</v>
      </c>
      <c r="C121" s="45">
        <v>353565155</v>
      </c>
      <c r="D121" s="45">
        <f t="shared" si="54"/>
        <v>6609139.5</v>
      </c>
      <c r="E121" s="45">
        <v>360174294.5</v>
      </c>
      <c r="F121" s="45">
        <v>205110841.5</v>
      </c>
      <c r="G121" s="45">
        <v>205110841.5</v>
      </c>
      <c r="H121" s="46">
        <f t="shared" si="55"/>
        <v>155063453</v>
      </c>
    </row>
    <row r="122" spans="1:11" x14ac:dyDescent="0.2">
      <c r="A122" s="60"/>
      <c r="B122" s="44" t="s">
        <v>121</v>
      </c>
      <c r="C122" s="45">
        <v>1041044481</v>
      </c>
      <c r="D122" s="45">
        <f t="shared" si="54"/>
        <v>-10616755.659999967</v>
      </c>
      <c r="E122" s="45">
        <v>1030427725.34</v>
      </c>
      <c r="F122" s="45">
        <v>544885777.34000003</v>
      </c>
      <c r="G122" s="45">
        <v>544885777.34000003</v>
      </c>
      <c r="H122" s="46">
        <f t="shared" si="55"/>
        <v>485541948</v>
      </c>
    </row>
    <row r="123" spans="1:11" x14ac:dyDescent="0.2">
      <c r="A123" s="60"/>
      <c r="B123" s="44" t="s">
        <v>122</v>
      </c>
      <c r="C123" s="45">
        <v>2926251839</v>
      </c>
      <c r="D123" s="45">
        <f t="shared" si="54"/>
        <v>-93558241.25</v>
      </c>
      <c r="E123" s="45">
        <v>2832693597.75</v>
      </c>
      <c r="F123" s="45">
        <v>1471789281.75</v>
      </c>
      <c r="G123" s="45">
        <v>1471789281.75</v>
      </c>
      <c r="H123" s="46">
        <f t="shared" si="55"/>
        <v>1360904316</v>
      </c>
    </row>
    <row r="124" spans="1:11" x14ac:dyDescent="0.2">
      <c r="A124" s="60"/>
      <c r="B124" s="44" t="s">
        <v>123</v>
      </c>
      <c r="C124" s="45">
        <v>417846013</v>
      </c>
      <c r="D124" s="45">
        <f t="shared" si="54"/>
        <v>9351980</v>
      </c>
      <c r="E124" s="45">
        <v>427197993</v>
      </c>
      <c r="F124" s="45">
        <v>222470971</v>
      </c>
      <c r="G124" s="45">
        <v>222470971</v>
      </c>
      <c r="H124" s="46">
        <f t="shared" si="55"/>
        <v>204727022</v>
      </c>
    </row>
    <row r="125" spans="1:11" x14ac:dyDescent="0.2">
      <c r="A125" s="60"/>
      <c r="B125" s="44" t="s">
        <v>124</v>
      </c>
      <c r="C125" s="45">
        <v>344053079</v>
      </c>
      <c r="D125" s="45">
        <f t="shared" si="54"/>
        <v>-6843939</v>
      </c>
      <c r="E125" s="45">
        <v>337209140</v>
      </c>
      <c r="F125" s="45">
        <v>174120302</v>
      </c>
      <c r="G125" s="45">
        <v>174120302</v>
      </c>
      <c r="H125" s="46">
        <f t="shared" si="55"/>
        <v>163088838</v>
      </c>
    </row>
    <row r="126" spans="1:11" x14ac:dyDescent="0.2">
      <c r="A126" s="60"/>
      <c r="B126" s="44" t="s">
        <v>125</v>
      </c>
      <c r="C126" s="45">
        <v>1259258109</v>
      </c>
      <c r="D126" s="45">
        <f t="shared" si="54"/>
        <v>-53139389</v>
      </c>
      <c r="E126" s="45">
        <v>1206118720</v>
      </c>
      <c r="F126" s="45">
        <v>621368737</v>
      </c>
      <c r="G126" s="45">
        <v>621368737</v>
      </c>
      <c r="H126" s="46">
        <f t="shared" si="55"/>
        <v>584749983</v>
      </c>
    </row>
    <row r="127" spans="1:11" x14ac:dyDescent="0.2">
      <c r="A127" s="60"/>
      <c r="B127" s="44" t="s">
        <v>126</v>
      </c>
      <c r="C127" s="45">
        <v>415890004</v>
      </c>
      <c r="D127" s="45">
        <f t="shared" si="54"/>
        <v>-16119728.149999976</v>
      </c>
      <c r="E127" s="45">
        <v>399770275.85000002</v>
      </c>
      <c r="F127" s="45">
        <v>230849887.84999999</v>
      </c>
      <c r="G127" s="45">
        <v>230849887.84999999</v>
      </c>
      <c r="H127" s="46">
        <f t="shared" si="55"/>
        <v>168920388.00000003</v>
      </c>
    </row>
    <row r="128" spans="1:11" x14ac:dyDescent="0.2">
      <c r="A128" s="60"/>
      <c r="B128" s="44" t="s">
        <v>127</v>
      </c>
      <c r="C128" s="45">
        <v>385711512</v>
      </c>
      <c r="D128" s="45">
        <f t="shared" si="54"/>
        <v>-10893397.589999974</v>
      </c>
      <c r="E128" s="45">
        <v>374818114.41000003</v>
      </c>
      <c r="F128" s="45">
        <v>190238740.41</v>
      </c>
      <c r="G128" s="45">
        <v>190238740.41</v>
      </c>
      <c r="H128" s="46">
        <f t="shared" si="55"/>
        <v>184579374.00000003</v>
      </c>
    </row>
    <row r="129" spans="1:8" x14ac:dyDescent="0.2">
      <c r="A129" s="60"/>
      <c r="B129" s="44" t="s">
        <v>128</v>
      </c>
      <c r="C129" s="45">
        <v>285912493</v>
      </c>
      <c r="D129" s="45">
        <f t="shared" si="54"/>
        <v>-12062332</v>
      </c>
      <c r="E129" s="45">
        <v>273850161</v>
      </c>
      <c r="F129" s="45">
        <v>142607423</v>
      </c>
      <c r="G129" s="45">
        <v>142607423</v>
      </c>
      <c r="H129" s="46">
        <f t="shared" si="55"/>
        <v>131242738</v>
      </c>
    </row>
    <row r="130" spans="1:8" ht="25.5" x14ac:dyDescent="0.2">
      <c r="A130" s="59"/>
      <c r="B130" s="38" t="s">
        <v>49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40">
        <v>0</v>
      </c>
    </row>
    <row r="131" spans="1:8" x14ac:dyDescent="0.2">
      <c r="A131" s="59"/>
      <c r="B131" s="35" t="s">
        <v>129</v>
      </c>
      <c r="C131" s="36">
        <v>0</v>
      </c>
      <c r="D131" s="36">
        <v>0</v>
      </c>
      <c r="E131" s="36">
        <v>0</v>
      </c>
      <c r="F131" s="36">
        <v>0</v>
      </c>
      <c r="G131" s="36">
        <v>0</v>
      </c>
      <c r="H131" s="37">
        <v>0</v>
      </c>
    </row>
    <row r="132" spans="1:8" hidden="1" x14ac:dyDescent="0.2">
      <c r="A132" s="59"/>
      <c r="B132" s="32" t="s">
        <v>130</v>
      </c>
      <c r="C132" s="33">
        <v>0</v>
      </c>
      <c r="D132" s="33">
        <v>0</v>
      </c>
      <c r="E132" s="33">
        <v>0</v>
      </c>
      <c r="F132" s="33">
        <v>0</v>
      </c>
      <c r="G132" s="33">
        <v>0</v>
      </c>
      <c r="H132" s="34">
        <v>0</v>
      </c>
    </row>
    <row r="133" spans="1:8" ht="25.5" hidden="1" x14ac:dyDescent="0.2">
      <c r="A133" s="59"/>
      <c r="B133" s="35" t="s">
        <v>131</v>
      </c>
      <c r="C133" s="36">
        <v>0</v>
      </c>
      <c r="D133" s="36">
        <v>0</v>
      </c>
      <c r="E133" s="36">
        <v>0</v>
      </c>
      <c r="F133" s="36">
        <v>0</v>
      </c>
      <c r="G133" s="36">
        <v>0</v>
      </c>
      <c r="H133" s="37">
        <v>0</v>
      </c>
    </row>
    <row r="134" spans="1:8" ht="25.5" hidden="1" x14ac:dyDescent="0.2">
      <c r="A134" s="59"/>
      <c r="B134" s="35" t="s">
        <v>132</v>
      </c>
      <c r="C134" s="36">
        <v>0</v>
      </c>
      <c r="D134" s="36">
        <v>0</v>
      </c>
      <c r="E134" s="36">
        <v>0</v>
      </c>
      <c r="F134" s="36">
        <v>0</v>
      </c>
      <c r="G134" s="36">
        <v>0</v>
      </c>
      <c r="H134" s="37">
        <v>0</v>
      </c>
    </row>
    <row r="135" spans="1:8" ht="25.5" hidden="1" x14ac:dyDescent="0.2">
      <c r="A135" s="59"/>
      <c r="B135" s="35" t="s">
        <v>133</v>
      </c>
      <c r="C135" s="36">
        <v>0</v>
      </c>
      <c r="D135" s="36">
        <v>0</v>
      </c>
      <c r="E135" s="36">
        <v>0</v>
      </c>
      <c r="F135" s="36">
        <v>0</v>
      </c>
      <c r="G135" s="36">
        <v>0</v>
      </c>
      <c r="H135" s="37">
        <v>0</v>
      </c>
    </row>
    <row r="136" spans="1:8" ht="16.5" customHeight="1" x14ac:dyDescent="0.2">
      <c r="A136" s="60"/>
      <c r="B136" s="53" t="s">
        <v>134</v>
      </c>
      <c r="C136" s="54">
        <f t="shared" ref="C136:H136" si="56">C13+C114</f>
        <v>53981792386</v>
      </c>
      <c r="D136" s="54">
        <f t="shared" si="56"/>
        <v>1583032709.6399896</v>
      </c>
      <c r="E136" s="54">
        <f t="shared" si="56"/>
        <v>55564825095.639984</v>
      </c>
      <c r="F136" s="54">
        <f t="shared" si="56"/>
        <v>24079626541.369984</v>
      </c>
      <c r="G136" s="54">
        <f t="shared" si="56"/>
        <v>23411569480.219986</v>
      </c>
      <c r="H136" s="55">
        <f t="shared" si="56"/>
        <v>31485198554.270004</v>
      </c>
    </row>
  </sheetData>
  <mergeCells count="8">
    <mergeCell ref="B6:H6"/>
    <mergeCell ref="B7:H7"/>
    <mergeCell ref="B8:H8"/>
    <mergeCell ref="B9:H9"/>
    <mergeCell ref="B10:H10"/>
    <mergeCell ref="B11:B12"/>
    <mergeCell ref="C11:G11"/>
    <mergeCell ref="H11:H12"/>
  </mergeCells>
  <printOptions horizontalCentered="1"/>
  <pageMargins left="0" right="0" top="0.43307086614173229" bottom="0.47244094488188981" header="0.27559055118110237" footer="0.23622047244094491"/>
  <pageSetup scale="73" fitToHeight="0" orientation="portrait" r:id="rId1"/>
  <headerFooter>
    <oddFooter>&amp;C&amp;P /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ADMTVA (a)</vt:lpstr>
      <vt:lpstr>'ADMTVA (a)'!Área_de_impresión</vt:lpstr>
      <vt:lpstr>'ADMTVA (a)'!Títulos_a_imprimir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DESARROLLO TÉCNICO Y ANÁLISIS DEL GASTO PÚBLICO</dc:creator>
  <cp:lastModifiedBy>DEPARTAMENTO DE DESARROLLO TÉCNICO Y ANÁLISIS DEL GAST</cp:lastModifiedBy>
  <dcterms:created xsi:type="dcterms:W3CDTF">2026-07-02T22:22:14Z</dcterms:created>
  <dcterms:modified xsi:type="dcterms:W3CDTF">2026-07-02T22:23:56Z</dcterms:modified>
</cp:coreProperties>
</file>