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d.docs.live.net/bbd43a652ba2364d/PROYECTOS DE PRESUPUESTO DE EGRESOS/2025/ANEXOS PRESUPUESTO DE EGRESOS/ANEXOS EXCEL^J WORD Y PDF/ANEXOS EXCEL 2025/"/>
    </mc:Choice>
  </mc:AlternateContent>
  <xr:revisionPtr revIDLastSave="166" documentId="8_{C284464D-F514-4446-981A-FC846DE2F266}" xr6:coauthVersionLast="47" xr6:coauthVersionMax="47" xr10:uidLastSave="{6438B38C-4FE4-4082-B47C-FD07479931BD}"/>
  <bookViews>
    <workbookView xWindow="-110" yWindow="-110" windowWidth="19420" windowHeight="10300" firstSheet="7" activeTab="9" xr2:uid="{1576E899-6582-4FEB-A49B-0D4AE23D3D67}"/>
  </bookViews>
  <sheets>
    <sheet name="ANEXO 1 UPB" sheetId="2" r:id="rId1"/>
    <sheet name="ANEXO 2 UPB" sheetId="3" r:id="rId2"/>
    <sheet name="ANEXO 1 SQCS" sheetId="4" r:id="rId3"/>
    <sheet name="ANEXO 2 SQCS" sheetId="5" r:id="rId4"/>
    <sheet name="ANEXO 1 ITSFCP" sheetId="6" r:id="rId5"/>
    <sheet name="ANEXO 2 ITSFCP" sheetId="7" r:id="rId6"/>
    <sheet name="ANEXO 1 DIF" sheetId="8" r:id="rId7"/>
    <sheet name="ANEXO 2 DIF" sheetId="9" r:id="rId8"/>
    <sheet name="ANEXO 1 CPTQ" sheetId="10" r:id="rId9"/>
    <sheet name="ANEXO 2 CPTQ" sheetId="11" r:id="rId10"/>
    <sheet name="ANEXO 1 CEAVEQROO" sheetId="12" r:id="rId11"/>
    <sheet name="ANEXO 2 CEAVEQROO" sheetId="13" r:id="rId12"/>
    <sheet name="ANEXO 1 UTCANCUN" sheetId="14" r:id="rId13"/>
    <sheet name="ANEXO 2 UTCANCUN" sheetId="15" r:id="rId14"/>
    <sheet name="ANEXO 1 SESESC" sheetId="16" r:id="rId15"/>
    <sheet name="ANEXO 2 SESESC" sheetId="17" r:id="rId16"/>
    <sheet name="CECYTE ANEXO 1" sheetId="18" r:id="rId17"/>
    <sheet name="CECYTE ANEXO 2" sheetId="19" r:id="rId18"/>
    <sheet name="ANEXO 1 UTCH" sheetId="20" r:id="rId19"/>
    <sheet name="ANEXO 2 UTCH" sheetId="21" r:id="rId20"/>
    <sheet name="ANEXO 1 ICA" sheetId="22" r:id="rId21"/>
    <sheet name="ANEXO 2 ICA" sheetId="23" r:id="rId22"/>
    <sheet name="ANEXO 1 CODEQ" sheetId="24" r:id="rId23"/>
    <sheet name="ANEXO 2 CODEQ" sheetId="25" r:id="rId24"/>
    <sheet name="ANEXO 1 CCLQROO" sheetId="26" r:id="rId25"/>
    <sheet name="ANEXO 2 CCLQROO" sheetId="27" r:id="rId26"/>
    <sheet name="ANEXO 1 UPQROO" sheetId="28" r:id="rId27"/>
    <sheet name="ANEXO 2 UPQROO" sheetId="29" r:id="rId28"/>
    <sheet name="ANEXO 1 UTRM" sheetId="30" r:id="rId29"/>
    <sheet name="ANEXO 2 UTRM" sheetId="31" r:id="rId30"/>
    <sheet name="ANEXO 1 IFEQROO" sheetId="32" r:id="rId31"/>
    <sheet name="ANEXO 2 IFEQROO" sheetId="33" r:id="rId32"/>
    <sheet name="ANEXO 1 INMAYA" sheetId="34" r:id="rId33"/>
    <sheet name="ANEXO 2 INMAYA" sheetId="35" r:id="rId34"/>
    <sheet name="ANEXO 1 UIMQROO" sheetId="36" r:id="rId35"/>
    <sheet name="ANEXO 2 UIMQROO" sheetId="37" r:id="rId36"/>
    <sheet name="ANEXO 1 IDEFIN" sheetId="38" r:id="rId37"/>
    <sheet name="ANEXO 2 IDEFIN" sheetId="39" r:id="rId38"/>
    <sheet name="ANEXO 1 COQHCYT" sheetId="40" r:id="rId39"/>
    <sheet name="ANEXO 2 COQHCYT" sheetId="41" r:id="rId40"/>
    <sheet name="ANEXO 1 SESAEQROO" sheetId="42" r:id="rId41"/>
    <sheet name="ANEXO 2 SESAEQROO" sheetId="43" r:id="rId42"/>
    <sheet name="ANEXO 1 IQJ" sheetId="44" r:id="rId43"/>
    <sheet name="ANEXO 2 IQJ" sheetId="45" r:id="rId44"/>
    <sheet name="ANEXO 1 COBACH " sheetId="46" r:id="rId45"/>
    <sheet name="ANEXO 2 COBACH" sheetId="47" r:id="rId46"/>
    <sheet name="ANEXO 1 EVA" sheetId="48" r:id="rId47"/>
    <sheet name="ANEXO 2 EVA" sheetId="49" r:id="rId48"/>
    <sheet name="ANEXO 1 UTT" sheetId="50" r:id="rId49"/>
    <sheet name="ANEXO 2 UTT" sheetId="51" r:id="rId50"/>
    <sheet name="ANEXO 1 ICAT" sheetId="52" r:id="rId51"/>
    <sheet name="ANEXO 2 ICAT" sheetId="53" r:id="rId52"/>
    <sheet name="ANEXO 1 IEEJA" sheetId="54" r:id="rId53"/>
    <sheet name="ANEXO 2 IEEJA" sheetId="55" r:id="rId54"/>
    <sheet name="ANEXO 1 UAEQROO" sheetId="56" r:id="rId55"/>
    <sheet name="ANEXO 2 UAEQROO" sheetId="57" r:id="rId56"/>
    <sheet name="ANEXO 1 CONALEP" sheetId="58" r:id="rId57"/>
    <sheet name="ANEXO 2 CONALEP" sheetId="59" r:id="rId58"/>
    <sheet name="ANEXO 1 UNICARIBE" sheetId="60" r:id="rId59"/>
    <sheet name="ANEXO 2 UNICARIBE" sheetId="61" r:id="rId60"/>
  </sheets>
  <externalReferences>
    <externalReference r:id="rId61"/>
    <externalReference r:id="rId62"/>
  </externalReferences>
  <definedNames>
    <definedName name="_xlnm._FilterDatabase" localSheetId="25" hidden="1">'ANEXO 2 CCLQROO'!$A$2:$D$23</definedName>
    <definedName name="_xlnm.Print_Area" localSheetId="24">'ANEXO 1 CCLQROO'!$A$1:$G$28</definedName>
    <definedName name="_xlnm.Print_Area" localSheetId="10">'ANEXO 1 CEAVEQROO'!$A$1:$G$29</definedName>
    <definedName name="_xlnm.Print_Area" localSheetId="22">'ANEXO 1 CODEQ'!$A$1:$G$27</definedName>
    <definedName name="_xlnm.Print_Area" localSheetId="8">'ANEXO 1 CPTQ'!$A$1:$G$25</definedName>
    <definedName name="_xlnm.Print_Area" localSheetId="6">'ANEXO 1 DIF'!$A$1:$G$33</definedName>
    <definedName name="_xlnm.Print_Area" localSheetId="20">'ANEXO 1 ICA'!$A$1:$G$29</definedName>
    <definedName name="_xlnm.Print_Area" localSheetId="4">'ANEXO 1 ITSFCP'!$A$2:$G$41</definedName>
    <definedName name="_xlnm.Print_Area" localSheetId="14">'ANEXO 1 SESESC'!$A$2:$G$25</definedName>
    <definedName name="_xlnm.Print_Area" localSheetId="2">'ANEXO 1 SQCS'!$A$1:$G$27</definedName>
    <definedName name="_xlnm.Print_Area" localSheetId="0">'ANEXO 1 UPB'!$A$1:$G$20</definedName>
    <definedName name="_xlnm.Print_Area" localSheetId="26">'ANEXO 1 UPQROO'!$A$1:$G$28</definedName>
    <definedName name="_xlnm.Print_Area" localSheetId="12">'ANEXO 1 UTCANCUN'!$A$1:$G$39</definedName>
    <definedName name="_xlnm.Print_Area" localSheetId="18">'ANEXO 1 UTCH'!$A$1:$G$27</definedName>
    <definedName name="_xlnm.Print_Area" localSheetId="25">'ANEXO 2 CCLQROO'!$A$1:$D$23</definedName>
    <definedName name="_xlnm.Print_Area" localSheetId="11">'ANEXO 2 CEAVEQROO'!$A$2:$D$24</definedName>
    <definedName name="_xlnm.Print_Area" localSheetId="23">'ANEXO 2 CODEQ'!$A$1:$H$25</definedName>
    <definedName name="_xlnm.Print_Area" localSheetId="9">'ANEXO 2 CPTQ'!$A$2:$D$24</definedName>
    <definedName name="_xlnm.Print_Area" localSheetId="7">'ANEXO 2 DIF'!$A$2:$D$24</definedName>
    <definedName name="_xlnm.Print_Area" localSheetId="21">'ANEXO 2 ICA'!$A$1:$H$23</definedName>
    <definedName name="_xlnm.Print_Area" localSheetId="5">'ANEXO 2 ITSFCP'!$A$2:$D$24</definedName>
    <definedName name="_xlnm.Print_Area" localSheetId="15">'ANEXO 2 SESESC'!$A$2:$D$23</definedName>
    <definedName name="_xlnm.Print_Area" localSheetId="3">'ANEXO 2 SQCS'!$A$2:$D$28</definedName>
    <definedName name="_xlnm.Print_Area" localSheetId="1">'ANEXO 2 UPB'!$A$2:$D$24</definedName>
    <definedName name="_xlnm.Print_Area" localSheetId="27">'ANEXO 2 UPQROO'!$A$1:$D$24</definedName>
    <definedName name="_xlnm.Print_Area" localSheetId="13">'ANEXO 2 UTCANCUN'!$A$2:$D$24</definedName>
    <definedName name="_xlnm.Print_Area" localSheetId="19">'ANEXO 2 UTCH'!$A$1:$D$23</definedName>
    <definedName name="_xlnm.Print_Area" localSheetId="16">'CECYTE ANEXO 1'!$A$1:$G$78</definedName>
    <definedName name="_xlnm.Print_Area" localSheetId="17">'CECYTE ANEXO 2'!$A$1:$H$16</definedName>
    <definedName name="FSD" localSheetId="13">'[1]RAMOS Etiquetados'!#REF!</definedName>
    <definedName name="FSD" localSheetId="16">'[1]RAMOS Etiquetados'!#REF!</definedName>
    <definedName name="FSD" localSheetId="17">'[1]RAMOS Etiquetados'!#REF!</definedName>
    <definedName name="FSD">'[1]RAMOS Etiquetados'!#REF!</definedName>
    <definedName name="MIL" localSheetId="13">'[1]RAMOS Etiquetados'!#REF!</definedName>
    <definedName name="MIL" localSheetId="16">'[1]RAMOS Etiquetados'!#REF!</definedName>
    <definedName name="MIL" localSheetId="17">'[1]RAMOS Etiquetados'!#REF!</definedName>
    <definedName name="MIL">'[1]RAMOS Etiquetados'!#REF!</definedName>
    <definedName name="_xlnm.Print_Titles" localSheetId="16">'CECYTE ANEXO 1'!$1:$1</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58" l="1"/>
  <c r="E28" i="58"/>
  <c r="E13" i="58"/>
  <c r="B12" i="58"/>
  <c r="B11" i="58"/>
  <c r="B10" i="58"/>
  <c r="B9" i="58"/>
  <c r="B8" i="58"/>
  <c r="B7" i="58"/>
  <c r="B6" i="58"/>
  <c r="E24" i="61" l="1"/>
  <c r="E24" i="60"/>
  <c r="E20" i="60"/>
  <c r="E16" i="60"/>
  <c r="E25" i="60" s="1"/>
  <c r="D18" i="59" l="1"/>
  <c r="H25" i="57" l="1"/>
  <c r="E42" i="56"/>
  <c r="E43" i="56" s="1"/>
  <c r="E34" i="56"/>
  <c r="E31" i="56"/>
  <c r="D15" i="55"/>
  <c r="D8" i="55"/>
  <c r="D24" i="55" s="1"/>
  <c r="E39" i="54"/>
  <c r="E34" i="54"/>
  <c r="E22" i="54"/>
  <c r="E40" i="54" s="1"/>
  <c r="D24" i="53"/>
  <c r="E37" i="52"/>
  <c r="E32" i="52"/>
  <c r="D24" i="51"/>
  <c r="E24" i="50"/>
  <c r="E21" i="50"/>
  <c r="E17" i="50"/>
  <c r="H24" i="49"/>
  <c r="E35" i="48"/>
  <c r="E34" i="48"/>
  <c r="E31" i="48"/>
  <c r="E14" i="48"/>
  <c r="D25" i="47"/>
  <c r="E87" i="46"/>
  <c r="E86" i="46"/>
  <c r="E88" i="46" s="1"/>
  <c r="E73" i="46"/>
  <c r="E58" i="46"/>
  <c r="E33" i="46"/>
  <c r="D24" i="45" l="1"/>
  <c r="E25" i="44"/>
  <c r="E26" i="44" s="1"/>
  <c r="G24" i="44"/>
  <c r="F24" i="44"/>
  <c r="G23" i="44"/>
  <c r="F23" i="44"/>
  <c r="E21" i="44"/>
  <c r="G20" i="44"/>
  <c r="F20" i="44"/>
  <c r="G19" i="44"/>
  <c r="F19" i="44"/>
  <c r="G18" i="44"/>
  <c r="F18" i="44"/>
  <c r="E16" i="44"/>
  <c r="F15" i="44"/>
  <c r="G14" i="44"/>
  <c r="F14" i="44"/>
  <c r="G13" i="44"/>
  <c r="F13" i="44"/>
  <c r="G12" i="44"/>
  <c r="F12" i="44"/>
  <c r="G11" i="44"/>
  <c r="F11" i="44"/>
  <c r="G10" i="44"/>
  <c r="F10" i="44"/>
  <c r="G9" i="44"/>
  <c r="F9" i="44"/>
  <c r="G8" i="44"/>
  <c r="F8" i="44"/>
  <c r="G7" i="44"/>
  <c r="F7" i="44"/>
  <c r="G6" i="44"/>
  <c r="F6" i="44"/>
  <c r="G5" i="44"/>
  <c r="F5" i="44"/>
  <c r="H19" i="43"/>
  <c r="H12" i="43"/>
  <c r="H8" i="43"/>
  <c r="H3" i="43"/>
  <c r="H23" i="43" s="1"/>
  <c r="E11" i="42"/>
  <c r="D23" i="41"/>
  <c r="E26" i="40"/>
  <c r="E22" i="40"/>
  <c r="E18" i="40"/>
  <c r="H23" i="39"/>
  <c r="E25" i="38"/>
  <c r="E21" i="38"/>
  <c r="E17" i="38"/>
  <c r="D23" i="37"/>
  <c r="E22" i="36"/>
  <c r="E18" i="36"/>
  <c r="E23" i="36" s="1"/>
  <c r="D22" i="35"/>
  <c r="E24" i="34"/>
  <c r="E20" i="34"/>
  <c r="E16" i="34"/>
  <c r="E25" i="34" s="1"/>
  <c r="E23" i="33"/>
  <c r="E24" i="32"/>
  <c r="E20" i="32"/>
  <c r="E16" i="32"/>
  <c r="D24" i="31"/>
  <c r="E26" i="30"/>
  <c r="E22" i="30"/>
  <c r="E18" i="30"/>
  <c r="D23" i="29"/>
  <c r="E21" i="28"/>
  <c r="E18" i="28"/>
  <c r="E14" i="28"/>
  <c r="D23" i="27"/>
  <c r="E25" i="26"/>
  <c r="E21" i="26"/>
  <c r="E17" i="26"/>
  <c r="H24" i="25"/>
  <c r="E25" i="24"/>
  <c r="E21" i="24"/>
  <c r="E14" i="24"/>
  <c r="E26" i="24" s="1"/>
  <c r="H23" i="23"/>
  <c r="E26" i="22"/>
  <c r="E27" i="22" s="1"/>
  <c r="E23" i="22"/>
  <c r="E16" i="22"/>
  <c r="D23" i="21"/>
  <c r="E24" i="20"/>
  <c r="E20" i="20"/>
  <c r="E16" i="20"/>
  <c r="H16" i="19"/>
  <c r="E52" i="18"/>
  <c r="E23" i="18"/>
  <c r="E75" i="18" s="1"/>
  <c r="E25" i="20" l="1"/>
  <c r="E27" i="28"/>
  <c r="D23" i="17"/>
  <c r="E23" i="16"/>
  <c r="E19" i="16"/>
  <c r="E15" i="16"/>
  <c r="E24" i="16" s="1"/>
  <c r="D24" i="15"/>
  <c r="E37" i="14"/>
  <c r="E34" i="14"/>
  <c r="E30" i="14"/>
  <c r="E38" i="14" s="1"/>
  <c r="D24" i="13"/>
  <c r="E26" i="12"/>
  <c r="E27" i="12" s="1"/>
  <c r="E20" i="12"/>
  <c r="E16" i="12"/>
  <c r="D24" i="11"/>
  <c r="E22" i="10"/>
  <c r="E18" i="10"/>
  <c r="E14" i="10"/>
  <c r="D24" i="9"/>
  <c r="E30" i="8"/>
  <c r="E26" i="8"/>
  <c r="E18" i="8"/>
  <c r="E31" i="8" s="1"/>
  <c r="D24" i="7"/>
  <c r="E39" i="6"/>
  <c r="E36" i="6"/>
  <c r="E31" i="6"/>
  <c r="E16" i="6"/>
  <c r="D24" i="5"/>
  <c r="E25" i="4"/>
  <c r="E22" i="4"/>
  <c r="E14" i="4"/>
  <c r="E26" i="4" s="1"/>
  <c r="D24" i="3"/>
  <c r="E17" i="2"/>
  <c r="E13" i="2"/>
  <c r="E10" i="2"/>
  <c r="E40" i="6" l="1"/>
</calcChain>
</file>

<file path=xl/sharedStrings.xml><?xml version="1.0" encoding="utf-8"?>
<sst xmlns="http://schemas.openxmlformats.org/spreadsheetml/2006/main" count="2209" uniqueCount="634">
  <si>
    <t>GOBIERNO DEL ESTADO DE QUINTANA ROO 
UNIVERSIDAD POLITÉCNICA DE BACALAR
PRESUPUESTO DE EGRESOS 2025
Analitico de plazas Organismos Descentralizados
(Cifras en Pesos)</t>
  </si>
  <si>
    <t>NIVEL</t>
  </si>
  <si>
    <t>PUESTO</t>
  </si>
  <si>
    <t>PLAZAS</t>
  </si>
  <si>
    <t>DE</t>
  </si>
  <si>
    <t>HASTA</t>
  </si>
  <si>
    <t>(LÍMITE INFERIOR)</t>
  </si>
  <si>
    <t>(LÍMITE SUPERIOR)</t>
  </si>
  <si>
    <t>CONFIANZA</t>
  </si>
  <si>
    <t>TITULAR DE ENTIDAD</t>
  </si>
  <si>
    <t>DIRECTOR/A, COORDINADOR</t>
  </si>
  <si>
    <t>JEFE/A DE DEPARTAMENTO, SECRETARIO/A EJECUTIVO/A DE DESPACHO, COORDINADOR</t>
  </si>
  <si>
    <t>JEFE/A DE OFICINA</t>
  </si>
  <si>
    <t>Suma Confianza</t>
  </si>
  <si>
    <t>BASE</t>
  </si>
  <si>
    <t>Suma Base</t>
  </si>
  <si>
    <t>OTROS</t>
  </si>
  <si>
    <t>HONORARIOS</t>
  </si>
  <si>
    <t>PROFESOR DE ASIGNATURA (HORA/SEMANA/MES)</t>
  </si>
  <si>
    <t>Suma Otros</t>
  </si>
  <si>
    <t xml:space="preserve"> TOTAL </t>
  </si>
  <si>
    <t>NOTA: Los límites inferiores y superiores reflejan totales mensuales brutos de percepción y no incluye quinquenio y prestaciones variables.</t>
  </si>
  <si>
    <t>GOBIERNO DEL ESTADO DE QUINTANA ROO
UNIVERSIDAD POLITÉCNICA DE BACALAR
PRESUPUESTO DE EGRESOS 2025
Desglose de Percepciones Ordinarias, Extraordinarias, Seguridad y Previsiones (Organismos Descentralizados)
(Cifras en pesos)</t>
  </si>
  <si>
    <t>Clasificación</t>
  </si>
  <si>
    <t>Partida Genérica</t>
  </si>
  <si>
    <t>Concepto</t>
  </si>
  <si>
    <t xml:space="preserve"> Importe </t>
  </si>
  <si>
    <t xml:space="preserve"> ORDINARIA</t>
  </si>
  <si>
    <t>Sueldo Base al Personal Permanente</t>
  </si>
  <si>
    <t>Honorarios Asimilables a Salarios</t>
  </si>
  <si>
    <t>Sueldo Base al Personal Eventual</t>
  </si>
  <si>
    <t>Retribuciones por Servicios de Carácter Social</t>
  </si>
  <si>
    <t>Primas por Años de Servicio Efectivos Prestados</t>
  </si>
  <si>
    <t>Primas de Vacaciones, Dominical y Gratificacion de Fin de Año</t>
  </si>
  <si>
    <t>Compensaciones</t>
  </si>
  <si>
    <t>Prestaciones Contractuales</t>
  </si>
  <si>
    <t>Otras Prestaciones Sociales y Economicas</t>
  </si>
  <si>
    <t>EXTRAORDINARIA</t>
  </si>
  <si>
    <t>Apoyos a la Capacitacion de los Servidores Publicos</t>
  </si>
  <si>
    <t>Estímulos</t>
  </si>
  <si>
    <t>SEGURIDAD SOCIAL</t>
  </si>
  <si>
    <t>Aportaciones de Seguridad Social</t>
  </si>
  <si>
    <t>Aportaciones a Fondos de Vivienda</t>
  </si>
  <si>
    <t>Aportaciones al Sistema para el Retiro</t>
  </si>
  <si>
    <t>Aportaciones para Seguros</t>
  </si>
  <si>
    <t>Cuotas para el Fondo de Ahorro y Fondo de Trabajo</t>
  </si>
  <si>
    <t>PREVISIONES</t>
  </si>
  <si>
    <t>Previsiones</t>
  </si>
  <si>
    <t xml:space="preserve"> TOTAL</t>
  </si>
  <si>
    <t>GOBIERNO DEL ESTADO DE QUINTANA ROO 
SISTEMA QUINTANARROENSE DE COMUNICACIÓN SOCIAL
PRESUPUESTO DE EGRESOS 2025
Analitico de plazas Organismos Descentralizados
(Cifras en Pesos)</t>
  </si>
  <si>
    <t>COORDINADOR(A) GENERAL.</t>
  </si>
  <si>
    <t>DIRECTOR/A, UNIDAD DE TRANSPARENCIA, ASESOR/A ESPECIALIZADO/A</t>
  </si>
  <si>
    <t>JEFE/A DE DEPARTAMENTO, ANALISTA EJECUTIVO (A), COORDINADOR (A) DE UNIDAD</t>
  </si>
  <si>
    <t>JEFE/A DE OFICINA, ANALISTA ESPECIALIZADO (A)</t>
  </si>
  <si>
    <t>TECNICO, ANALISTA TECNICO</t>
  </si>
  <si>
    <t>OFICIOS</t>
  </si>
  <si>
    <t>AUXILIAR ADMINISTRATIVO (A)</t>
  </si>
  <si>
    <t>AYUDANTE</t>
  </si>
  <si>
    <t>SERVICIOS</t>
  </si>
  <si>
    <t>AUXILIAR ADMINISTRATIVO</t>
  </si>
  <si>
    <t>OPERATIVOS</t>
  </si>
  <si>
    <t>ANALISTA TÉCNICO/A, TÉCNICO/A, AUXILIAR DE ILUMINACIÓN, INTENDENTE, SERVICIOS, CAMARÓGRAFO</t>
  </si>
  <si>
    <t>ANALISTA TÉNICO/A, BASE, SERVICIOS, OPERATIVOS, CAMARÓGRAFO, MENSAJERO, TÉCNICO/A, TÉCNICO/A CONTABILIDAD CONTADORA</t>
  </si>
  <si>
    <t>SECRETARIO/A GENERAL</t>
  </si>
  <si>
    <t>GOBIERNO DEL ESTADO DE QUINTANA ROO
SISTEMA QUINTANARROENSE DE COMUNICACIÓN SOCIAL
PRESUPUESTO DE EGRESOS 2025
Desglose de Percepciones Ordinarias, Extraordinarias, Seguridad y Previsiones (Organismos Descentralizados)
(Cifras en pesos)</t>
  </si>
  <si>
    <t>GOBIERNO DEL ESTADO DE QUINTANA ROO 
INSTITUTO TECNOLÓGICO SUPERIOR DE FELIPE CARRILLO PUERTO 
PRESUPUESTO DE EGRESOS 2025
Analitico de plazas Organismos Descentralizados
(Cifras en Pesos)</t>
  </si>
  <si>
    <t>NA</t>
  </si>
  <si>
    <t>DIRECTOR GENERAL</t>
  </si>
  <si>
    <t>DIRECTOR DE ÁREA</t>
  </si>
  <si>
    <t>SUBDIRECTOR DE ÁREA</t>
  </si>
  <si>
    <t>JEFE DE DIVISION</t>
  </si>
  <si>
    <t>JEFE DE DEPARTAMENTO</t>
  </si>
  <si>
    <t>INGENIERO  EN SISTEMAS</t>
  </si>
  <si>
    <t>TÉCNICO ESPECIALIZADO</t>
  </si>
  <si>
    <t>SECRETARIA DE DIRECTOR</t>
  </si>
  <si>
    <t>SECRETARIA DE SUBDIRECTOR</t>
  </si>
  <si>
    <t>SECRETARIA  DE JEFE DE DEPARTAMENTO</t>
  </si>
  <si>
    <t>COORDINADOR(A) DE PROMOCIONES, ANALISTA ESPECIALIZADO (A),MEDICO GENERAL,PSICOLOGO</t>
  </si>
  <si>
    <t>JEFE DE OFICINA, PROGRAMADOR,SECRETARIA DE DIRECTOR GENERAL</t>
  </si>
  <si>
    <t>ANALISTA TECNICO</t>
  </si>
  <si>
    <t>CAPTURISTA,CHOFER DE DIRECTOR</t>
  </si>
  <si>
    <t>LABORATORISTA</t>
  </si>
  <si>
    <t>BIBLIOTECARIO, TECNICO EN MANTENIMIENTO</t>
  </si>
  <si>
    <t>ALMACENISTA, AUXILIAR ADMINISTRATIVO, INTENDENTE, TAQUIMECANOGRAFA, CHOFER</t>
  </si>
  <si>
    <t>VIGILANTE</t>
  </si>
  <si>
    <t>PROFESOR TITULAR "A"</t>
  </si>
  <si>
    <t>PROFESOR ASOCIADO "B"</t>
  </si>
  <si>
    <t>PROFESOR ASOCIADO "C"</t>
  </si>
  <si>
    <t>PROFESOR ASIGNATURA POR HORAS</t>
  </si>
  <si>
    <t>PROFESOR ASIGNATURA "B" HRS</t>
  </si>
  <si>
    <t>PROFESOR ASIGNATURA "A" HRS</t>
  </si>
  <si>
    <t>ENLACE, ANALISTA TÉCNICO, AUX. ADMINISTRATIVO/A, CHOFER, AUX. DE SERVICIOS, AUX. CONTABLE</t>
  </si>
  <si>
    <t>NOTA: Los límites inferiores y superiores de sueldo son importes brutos y no incluye quinquenio y prestaciones variables.</t>
  </si>
  <si>
    <r>
      <t>GOBIERNO DEL ESTADO DE QUINTANA ROO
INSTITUTO TECNOLÓGICO SUPERIOR DE FELIPE CARRILLO PUERTO</t>
    </r>
    <r>
      <rPr>
        <b/>
        <sz val="8"/>
        <color theme="4" tint="-0.499984740745262"/>
        <rFont val="Calibri"/>
        <family val="2"/>
        <scheme val="minor"/>
      </rPr>
      <t xml:space="preserve">
</t>
    </r>
    <r>
      <rPr>
        <b/>
        <sz val="8"/>
        <rFont val="Calibri"/>
        <family val="2"/>
        <scheme val="minor"/>
      </rPr>
      <t>PRESUPUESTO DE EGRESOS 2025
Desglose de Percepciones Ordinarias, Extraordinarias, Seguridad y Previsiones (Organismos Descentralizados)
(Cifras en pesos)</t>
    </r>
  </si>
  <si>
    <t>GOBIERNO DEL ESTADO DE QUINTANA ROO 
SISTEMA PARA EL DESARROLLO INTEGRAL DE LA FAMILIA DEL ESTADO DE
 QUINTANA ROO
PRESUPUESTO DE EGRESOS 2025
Analitico de plazas Organismos Descentralizados
(Cifras en Pesos)</t>
  </si>
  <si>
    <t>SUBDIRECCIÓN/PROCURADURÍA</t>
  </si>
  <si>
    <t>DIRECTOR/A, UNIDAD DE TRANSPARENCIA</t>
  </si>
  <si>
    <t>JEFE/A DE DEPARTAMENTO, SECRETARIO/A EJECUTIVO/A DE DESPACHO</t>
  </si>
  <si>
    <t>JEFE/A DE OFICINA, SUPERVISOR/A, EVALUADOR/A</t>
  </si>
  <si>
    <t>ANALISTA PROFESIONAL, EVALUADOR/A</t>
  </si>
  <si>
    <t>SECRETARIO/A EJECUTIVO/A DE DIRECCION, SUPERVISOR/A AUXILIAR</t>
  </si>
  <si>
    <t>JEFE/A DE GRUPO</t>
  </si>
  <si>
    <t>ANALISTA</t>
  </si>
  <si>
    <t>CHOFER, AUXILIAR ADMINISTRATIVO</t>
  </si>
  <si>
    <t>RECEPCIONISTA, AUXILIAR ADMINISTRATIVO</t>
  </si>
  <si>
    <t>AUXILIAR DE SERVICIOS GENERALES, INTENDENTE/A</t>
  </si>
  <si>
    <t>AUXILIAR DE SERVICIOS</t>
  </si>
  <si>
    <t>ASISTENTE EDUCATIVA, ASISTENTE FORMATIVA</t>
  </si>
  <si>
    <t>AUXILIAR DE TRABAJO SOCIAL</t>
  </si>
  <si>
    <t>AUXILIAR DE INTEGRACION SOCIAL</t>
  </si>
  <si>
    <t>EVENTUAL</t>
  </si>
  <si>
    <t>GOBIERNO DEL ESTADO DE QUINTANA ROO
SISTEMA PARA EL DESARROLLO INTEGRAL DE LA FAMILIA DEL ESTADO DE
 QUINTANA ROO
PRESUPUESTO DE EGRESOS 2025
Desglose de Percepciones Ordinarias, Extraordinarias, Seguridad y Previsiones (Organismos Descentralizados)
(Cifras en pesos)</t>
  </si>
  <si>
    <t>GOBIERNO DEL ESTADO DE QUINTANA ROO 
CONSEJO DE PROMOCIÓN TURÍSTICA DE QUINTANA ROO
PRESUPUESTO DE EGRESOS 2025
Analitico de plazas Organismos Descentralizados
(Cifras en Pesos)</t>
  </si>
  <si>
    <t>DIRECTOR/A DE ÁREA</t>
  </si>
  <si>
    <t>JEFE/A DE DEPARTAMENTO, ANALISTA EJECUTIVO</t>
  </si>
  <si>
    <t>OPERADORA DEL CONMUTADOR</t>
  </si>
  <si>
    <t>GOBIERNO DEL ESTADO DE QUINTANA ROO
CONSEJO DE PROMOCIÓN TURÍSTICA DE QUINTANA ROO
PRESUPUESTO DE EGRESOS 2025
Desglose de Percepciones Ordinarias, Extraordinarias, Seguridad y Previsiones (Organismos Descentralizados)
(Cifras en pesos)</t>
  </si>
  <si>
    <t>GOBIERNO DEL ESTADO DE QUINTANA ROO 
COMISIÓN EJECUTIVA DE ATENCIÓN A VICTIMAS DEL ESTADO DE QUINTANA ROO 
PRESUPUESTO DE EGRESOS 2025
Analitico de plazas Organismos Descentralizados</t>
  </si>
  <si>
    <t>JEFE/A DE DEPARTAMENTO, SECRETARIO/A EJECUTIVO/A DE DESPACHO/COORDINADOR/A, ASESOR/A JURÍDICO/A, ANALISTA PROFESIONAL</t>
  </si>
  <si>
    <t>ASISTENTE ADMINISTRATIVO</t>
  </si>
  <si>
    <t>ASISTENTE SECRETARIAL</t>
  </si>
  <si>
    <t>AFANADOR/A</t>
  </si>
  <si>
    <t>ASESOR/A JURÍDICO/A, PSICOGÓLOGO/A</t>
  </si>
  <si>
    <t xml:space="preserve">GOBIERNO DEL ESTADO DE QUINTANA ROO
COMISIÓN EJECUTIVA DE ATENCIÓN A VICTIMAS DEL ESTADO DE QUINTANA ROO 
PRESUPUESTO DE EGRESOS 2025
Desglose de Percepciones Ordinarias, Extraordinarias, Seguridad y Previsiones (Organismos Descentralizados)
</t>
  </si>
  <si>
    <t>GOBIERNO DEL ESTADO DE QUINTANA ROO 
UNIVERSIDAD TECNOLÓGICA DE CANCÚN
PRESUPUESTO DE EGRESOS 2025
Analitico de plazas Organismos Descentralizados
(Cifras en Pesos)</t>
  </si>
  <si>
    <t>RECTOR/A</t>
  </si>
  <si>
    <t>SECRETARIO/A ACADÉMICO</t>
  </si>
  <si>
    <t>SECRETARIO/A DE VINCULACIÓN</t>
  </si>
  <si>
    <t>CONTRALOR/A INTERNO/A</t>
  </si>
  <si>
    <t>SUBDIRECTOR/A DE ÁREA</t>
  </si>
  <si>
    <t>JEFE/A DE DEPARTAMENTO</t>
  </si>
  <si>
    <t>PROFESOR/A TITULAR "A"</t>
  </si>
  <si>
    <t>PROFESOR/A ASOCIADO "C"</t>
  </si>
  <si>
    <t>COORDINADOR/A</t>
  </si>
  <si>
    <t>INGENIERO/A EN SISTEMAS</t>
  </si>
  <si>
    <t>TÉCNICO/A BIBLIOTECARIO</t>
  </si>
  <si>
    <t>TÉCNICO/A EN CONTABILIDAD</t>
  </si>
  <si>
    <t>ANALISTA ADMINISTRATIVO</t>
  </si>
  <si>
    <t>TÉCNICO/A ESPECIALIZADO EN ELECTRÓNICA</t>
  </si>
  <si>
    <t>TÉCNICO/A ESPECIALIZADO EN MANTENIMIENTO</t>
  </si>
  <si>
    <t>CHOFER DEL RECTOR</t>
  </si>
  <si>
    <t>CHOFER ADMINISTRATIVO</t>
  </si>
  <si>
    <t>ASISTENTE DE SERVICIOS Y MANTENIMIENTO</t>
  </si>
  <si>
    <t>SECRETARIA/O DE RECTOR</t>
  </si>
  <si>
    <t>SECRETARIA/O DE SECRETARIO</t>
  </si>
  <si>
    <t>SECRETARIA/O DE DIRECTOR DE ÁREA</t>
  </si>
  <si>
    <t>SECRETARIA/O DE JEFE DE DEPARTAMENTO</t>
  </si>
  <si>
    <t>PROFESOR/A DE ASIGNATURA "B" (H/S/M)</t>
  </si>
  <si>
    <t>GOBIERNO DEL ESTADO DE QUINTANA ROO
UNIVERSIDAD TECNOLÓGICA DE CANCÚN
PRESUPUESTO DE EGRESOS 2025
Desglose de Percepciones Ordinarias, Extraordinarias, Seguridad y Previsiones (Organismos Descentralizados)
(Cifras en pesos)</t>
  </si>
  <si>
    <t>GOBIERNO DEL ESTADO DE QUINTANA ROO 
SECRETARIADO EJECUTIVO DEL SISTEMA ESTATAL DE SEGURIDAD CIUDADANA
PRESUPUESTO DE EGRESOS 2025
Analitico de plazas Organismos Descentralizados
(Cifras en Pesos)</t>
  </si>
  <si>
    <t>SECRETARIO EJECUTIVO DEL SISTEMA ESTATAL DE SEGURIDAD CIUDADANA</t>
  </si>
  <si>
    <t>COORDINADOR/A GENERAL, TITULAR DE CENTRO ESTATAL</t>
  </si>
  <si>
    <t>TITULAR OIC, SECRETARIA TÉCNICA, COORDINADOR/A DE ÁREA</t>
  </si>
  <si>
    <t>SUPERVISOR</t>
  </si>
  <si>
    <t>ANALISTA PROFESIONAL, ANALISTA TÉCNICO</t>
  </si>
  <si>
    <t>ANALISTA PROFESIONAL</t>
  </si>
  <si>
    <t>ANALISTA TÉCNICO</t>
  </si>
  <si>
    <t>ANALISTA, SECRETARIA, INSPECTOR-INVESTIGADOR</t>
  </si>
  <si>
    <t xml:space="preserve">  ANALISTA, ANALISTA TÉCNICO, ANALISTA PROFESIONAL</t>
  </si>
  <si>
    <t xml:space="preserve">  ANALISTA, ANALISTA TÉCNICO, ANALISTA PROFESIONAL (FASP)</t>
  </si>
  <si>
    <t>GOBIERNO DEL ESTADO DE QUINTANA ROO
SECRETARIADO EJECUTIVO DEL SISTEMA ESTATAL DE SEGURIDAD CIUDADANA
PRESUPUESTO DE EGRESOS 2025
Desglose de Percepciones Ordinarias, Extraordinarias, Seguridad y Previsiones (Organismos Descentralizados)
(Cifras en Pesos)</t>
  </si>
  <si>
    <r>
      <t>GOBIERNO DEL ESTADO DE QUINTANA ROO 
COLEGIO DE ESTUDIOS CIENTÍFICOS Y TECNOLÓGICOS DEL ESTADO DE QUINTANA ROO</t>
    </r>
    <r>
      <rPr>
        <b/>
        <sz val="8"/>
        <color rgb="FFFF0000"/>
        <rFont val="Calibri"/>
        <family val="2"/>
        <scheme val="minor"/>
      </rPr>
      <t xml:space="preserve"> </t>
    </r>
    <r>
      <rPr>
        <b/>
        <sz val="8"/>
        <rFont val="Calibri"/>
        <family val="2"/>
        <scheme val="minor"/>
      </rPr>
      <t xml:space="preserve">
PRESUPUESTO DE EGRESOS 2025
Analítico de plazas Organismos Descentralizados
(Cifras en Pesos)</t>
    </r>
  </si>
  <si>
    <t>N/A</t>
  </si>
  <si>
    <t>DIRECTORA GENERAL</t>
  </si>
  <si>
    <t>DIRECTOR/A DE ÁREA, ASESOR/A, DELEGADO/A, COORDINADOR/A, SECRETARIO/A PARTICULAR, ENLACES</t>
  </si>
  <si>
    <t>SUBDIRECTOR DE AREA</t>
  </si>
  <si>
    <t>JEFE/A DE DEPARTAMENTO, ANALISTA PROFESIONAL</t>
  </si>
  <si>
    <t>DIRECTOR DE PLANTEL "A"</t>
  </si>
  <si>
    <t>DIRECTOR DE PLANTEL "B"</t>
  </si>
  <si>
    <t>DIRECTOR DE PLANTEL "C"</t>
  </si>
  <si>
    <t>SUBDIRECTOR E PLANTEL "B"</t>
  </si>
  <si>
    <t>SUBDIRECTOR E PLANTEL "C"</t>
  </si>
  <si>
    <t>COORDINADOR DE PLANTEL</t>
  </si>
  <si>
    <t>COORDINADOR DE TEC ESPECIALIZADOS</t>
  </si>
  <si>
    <t>JEFE DE OFICINA</t>
  </si>
  <si>
    <t>ENCARGADO DE ORDEN</t>
  </si>
  <si>
    <t>SECRETARIA DE DIR. GRAL.</t>
  </si>
  <si>
    <t>SECRETARIA DE ÁREA</t>
  </si>
  <si>
    <t>SECRETARIA DE DIR. DE PLANTEL</t>
  </si>
  <si>
    <t>ANALISTA ESPECIALIZADO</t>
  </si>
  <si>
    <t>PROGRAMADOR</t>
  </si>
  <si>
    <t>TRABAJADOR SOCIAL</t>
  </si>
  <si>
    <t>CAPTURISTA</t>
  </si>
  <si>
    <t>ADMINISTRATIVO ESPECIALIZADO</t>
  </si>
  <si>
    <t>BIBLIOTECARIO</t>
  </si>
  <si>
    <t>OFICIAL DE MANTENIMIENTO</t>
  </si>
  <si>
    <t>ALMACENISTA</t>
  </si>
  <si>
    <t>CHOFER</t>
  </si>
  <si>
    <t>TAQUIMECANÓGRAFA</t>
  </si>
  <si>
    <t>AUXILIAR DE SERVS. Y MTTO.</t>
  </si>
  <si>
    <t>PROF. ASOCIADO "B" MEDIO TIEMPO</t>
  </si>
  <si>
    <t>PROF. ASOCIADO "B" TIEMPO COMPLETO</t>
  </si>
  <si>
    <t>PROF. ASOCIADO "B" TRES CUARTOS DE TIEMPO</t>
  </si>
  <si>
    <t>PROF. ASOCIADO "C" MEDIO TIEMPO</t>
  </si>
  <si>
    <t>PROF. ASOCIADO "C" TIEMPO COMPLETO</t>
  </si>
  <si>
    <t>PROF. ASOCIADO "C" TRES CUARTOS DE TIEMPO</t>
  </si>
  <si>
    <t>PROFESOR. TITULAR "A"  TRES CUARTOS DE TIEMPO</t>
  </si>
  <si>
    <t>PROFESOR TITULAR "A"  TIEMPO COMPLETO</t>
  </si>
  <si>
    <t>PROFESOR TITULAR "B"  MEDIO TIEMPO</t>
  </si>
  <si>
    <t>PROFESOR TITULAR "B"  TRES CUARTOS DE TIEMPO</t>
  </si>
  <si>
    <t>PROFESOR TITULAR "B"  TIEMPO COMPLETO</t>
  </si>
  <si>
    <t>PROFESOR TITULAR "C"  MEDIO TIEMPO</t>
  </si>
  <si>
    <t>PROFESOR TITULAR "C"  TRES CUARTOS DE TIEMPO</t>
  </si>
  <si>
    <t>PROFESOR TITULAR "C"  TIEMPO COMPLETO</t>
  </si>
  <si>
    <t>OTROS (HRS. DOCENTE)</t>
  </si>
  <si>
    <t>PROFESOR CECYT I</t>
  </si>
  <si>
    <t>CECYT I APOYO DOCENCIA PROFR ASOCIADO "B" MT</t>
  </si>
  <si>
    <t>CECYT I APOYO DOCENCIA PROFR ASOCIADO "B" TT</t>
  </si>
  <si>
    <t>CECYT I APOYO DOCENCIA PROFR ASOCIADO "B" TC</t>
  </si>
  <si>
    <t>PROFESOR CECYT II</t>
  </si>
  <si>
    <t>CECYT II APOYO DOCENCIA PROFR ASOCIADO"C" MT</t>
  </si>
  <si>
    <t>CECYT II APOYO DOCENCIA PROFR ASOCIADO"C" TT</t>
  </si>
  <si>
    <t>CECYT II APOYO DOCENCIA PROFR ASOCIADO"C" TC</t>
  </si>
  <si>
    <t>PROFESOR CECYT III</t>
  </si>
  <si>
    <t>CECYT III APOYO DOCENCIA PROFR TITULAR "A" TT</t>
  </si>
  <si>
    <t>CECYT III APOYO DOCENCIA PROFR TITULAR "A" TC</t>
  </si>
  <si>
    <t>PROFESOR CECYT IV</t>
  </si>
  <si>
    <t>CECYT IV APOYO DOCENCIA PROFR TITULAR "B" MT</t>
  </si>
  <si>
    <t>CECYT IV APOYO DOCENCIA PROFR TITULAR "B" TT</t>
  </si>
  <si>
    <t>CECYT IV APOYO DOCENCIA PROFR TITULAR "B" TC</t>
  </si>
  <si>
    <t>CECYT IV APOYO DOCENCIA PROFR TITULAR "C" MT</t>
  </si>
  <si>
    <t>CECYT IV APOYO DOCENCIA PROFR TITULAR "C" TT</t>
  </si>
  <si>
    <t>CECYT IV APOYO DOCENCIA PROFR TITULAR "C" TC</t>
  </si>
  <si>
    <t>CECYT III ADICIONALES PROFR TITULAR "A"</t>
  </si>
  <si>
    <t>CECYT IV ADICIONALES PROFR TITULAR "B"</t>
  </si>
  <si>
    <t>Suma  (Hrs. Docente)</t>
  </si>
  <si>
    <t xml:space="preserve"> TOTAL Plazas</t>
  </si>
  <si>
    <t xml:space="preserve"> TOTAL Hrs. Docente</t>
  </si>
  <si>
    <t>GOBIERNO DEL ESTADO DE QUINTANA ROO 
COLEGIO DE ESTUDIOS CIENTÍFICOS Y TECNOLÓGICOS DEL ESTADO DE QUINTANA ROO 
PRESUPUESTO DE EGRESOS 2025
Desglose de Percepciones Ordinarias, Extraordinarias, Seguridad y Previsiones (Organismos Descentralizados)
(Cifras en pesos)</t>
  </si>
  <si>
    <t>Honorarios Asimilados a Salarios</t>
  </si>
  <si>
    <t>GOBIERNO DEL ESTADO DE QUINTANA ROO 
UNIVERSIDAD TECNOLÓGICA DE CHETUMAL
PRESUPUESTO DE EGRESOS 2025
Analítico de plazas Organismos Descentralizados
(Cifras en Pesos)</t>
  </si>
  <si>
    <t>RECTOR</t>
  </si>
  <si>
    <t>DIRECTOR/A</t>
  </si>
  <si>
    <t>JEFE/A DE OFICINA, DESARROLLADOR DE SISTEMA, SOPORTE, COORDINADOR</t>
  </si>
  <si>
    <t>INGENIERO EN SISTEMAS, PROFESOR/A TIEMPO COMPLETO</t>
  </si>
  <si>
    <t>SECRETARIO/A DE DIRECCION, SECRETARIA RECTOR</t>
  </si>
  <si>
    <t>TECNICO BIBLIOTECARIO, TEC. CONTABILIDAD Y FINANZAS</t>
  </si>
  <si>
    <t>SECRETARIO/A DE JEFE DE DEPARTAMENTO</t>
  </si>
  <si>
    <t>CHOFER ADMINISTRATIVO, CHOFER RECTOR</t>
  </si>
  <si>
    <t>PROFESOR DE ASIGNATURA (HSM)</t>
  </si>
  <si>
    <t>GOBIERNO DEL ESTADO DE QUINTANA ROO
UNIVERSIDAD TECNOLÓGICA DE CHETUMAL
PRESUPUESTO DE EGRESOS 2025
Desglose de Percepciones Ordinarias, Extraordinarias, Seguridad y Previsiones (Organismos Descentralizados)
(Cifras en pesos)</t>
  </si>
  <si>
    <t>GOBIERNO DEL ESTADO DE QUINTANA ROO 
INSTITUTO DE LA CULTURA Y LAS ARTES DE QUINTANA ROO
PRESUPUESTO DE EGRESOS 2025
Analítico de plazas Organismos Descentralizados
(Cifras en Pesos)</t>
  </si>
  <si>
    <t>DIRECTOR/A DE ÁREA, TITULAR DE ÓRGANO INTERNO DE CONTROL</t>
  </si>
  <si>
    <t>JEFE/A DE DEPARTAMENTO, SECRETARIO/A PARTICULAR, COORDINADOR/A, ENCARGADO/A DE ÁREA, ANALISTA PROFESIONAL</t>
  </si>
  <si>
    <t>JEFE/A DE ÁREA, JEFE/A DE OFICINA, ENCARGADO/A DE CASA DE CULTURA, ANALISTA PROFESIONAL</t>
  </si>
  <si>
    <t>LAUDERISTA, ANALISTA PROFESIONAL</t>
  </si>
  <si>
    <t xml:space="preserve">ANALISTA TÉCNICO, DOCENTE </t>
  </si>
  <si>
    <t>ANALISTA TÉCNICO, AUXILIAR ADMINISTRATIVO/A</t>
  </si>
  <si>
    <t>ANALISTA, TALLERISTA, DOCENTE</t>
  </si>
  <si>
    <t>BIBLIOTECARIO/A, AUXILIAR ADMINISTRATIVO/A, AUXILIAR CONTABLE, SECRETARIO/A</t>
  </si>
  <si>
    <t>PROMOTOR CULTURAL, AUXILIAR ADMINISTRATIVO/A, TALLERISTA, DOCENTE, GUÍA CULTURAL</t>
  </si>
  <si>
    <t>TALLERISTA, BIBLIOTECARIO/A, AUXILIAR ADMINISTRATIVO/A, DOCENTE, AUXILIAR OPERATIVO, INTENDENTE</t>
  </si>
  <si>
    <t>AUXILIAR DE SERVICIOS GENERALES, VELADOR, SECRETARIO/A</t>
  </si>
  <si>
    <t>AUXILIAR DE MANTENIMIENTO, AUXILIAR DE SERVICIOS GENERALES, VIGILANTE</t>
  </si>
  <si>
    <t>AUXILIAR DE ILUMINACIÓN, AUXILIAR DE MANTENIMIENTO, AUXILIAR DE SERVICIOS GENERALES, PREFECTO/A, SECRETARIO/A</t>
  </si>
  <si>
    <t>SECRETARIO/A, BIBLIOTECARIO/A, PROMOTOR/A CULTURAL, FOTÓGRAFO/A, AUXILIAR DE SERVICIOS GENERALES, ANALISTA TÉCNICO, PROMOTOR/A CULTURAL, TAQUILLERO/A</t>
  </si>
  <si>
    <t>AUXILIAR DE SERVICIOS GENERALES, AUXILIAR ADMINISTRATIVO, BIBLIOTECARIO/A, PROMOTOR/A CULTURAL, ANALISTA TÉCNICO</t>
  </si>
  <si>
    <t>ANALISTA PROFESIONAL, MÚSICO DE BANDA, ANALISTA TÉCNICO, AUXILIAR ADMINISTRATIVO/A</t>
  </si>
  <si>
    <t>GOBIERNO DEL ESTADO DE QUINTANA ROO 
INSTITUTO DE LA CULTURA Y LAS ARTES DE QUINTANA ROO 
PRESUPUESTO DE EGRESOS 2025
Desglose de Percepciones Ordinarias, Extraordinarias, Seguridad y Previsiones (Organismos Descentralizados)
(Cifras en pesos)</t>
  </si>
  <si>
    <t>GOBIERNO DEL ESTADO DE QUINTANA ROO 
COMISION DEL DEPORTE DE QUINTANA ROO
PRESUPUESTO DE EGRESOS 2025
Analítico de plazas Organismos Descentralizados
(Cifras en Pesos)</t>
  </si>
  <si>
    <t>DIRECTOR/A GENERAL</t>
  </si>
  <si>
    <t>DIRECTOR/A, COORDINADOR/A, ASESOR/A</t>
  </si>
  <si>
    <t>SECRETARIO/A EJECUTIVO/A</t>
  </si>
  <si>
    <t>OFICIAL</t>
  </si>
  <si>
    <t>AUXILIAR ADMINISTRATIVO/A</t>
  </si>
  <si>
    <t>AUXILIAR ADMINISTRATIVO/A, CHOFER, INTENDENTE, MENSAJERO/A, OPERADOR/A ESPECIALIZADO/A, OPERATIVO, VELADOR</t>
  </si>
  <si>
    <t>SERVICIOS, MENSAJERO/A, AUXILIAR ADMINISTRATIVO</t>
  </si>
  <si>
    <t>AUXILIAR ADMINISTRATIVO/A, SERVICIO, OPERATIVO</t>
  </si>
  <si>
    <t>AUXILIAR ADMINISTRATIVO/A, OPERATIVO</t>
  </si>
  <si>
    <t>ANALISTA TÉCNICO, TÉCNICO</t>
  </si>
  <si>
    <t>AUXILIAR ADMINISTRATIVO/A, BASE</t>
  </si>
  <si>
    <t>EVENTUALES</t>
  </si>
  <si>
    <t>GOBIERNO DEL ESTADO DE QUINTANA ROO 
COMISION DEL DEPORTE DE QUINTANA ROO
PRESUPUESTO DE EGRESOS 2025
Desglose de Percepciones Ordinarias, Extraordinarias, Seguridad y Previsiones (Organismos Descentralizados)
(Cifras en pesos)</t>
  </si>
  <si>
    <t>Indemnizacion</t>
  </si>
  <si>
    <t>GOBIERNO DEL ESTADO DE QUINTANA ROO 
CENTRO DE CONCILIACIÓN LABORAL DEL ESTADO DE QUINTANA ROO
PRESUPUESTO DE EGRESOS 2025
Analítico de plazas Organismos Descentralizados
(Cifras en Pesos)</t>
  </si>
  <si>
    <t>DELEGADO(A)</t>
  </si>
  <si>
    <t>DIRECTOR/A DE AREA, CONCILIADOR/A, SECRETARIO/A PARTICULAR</t>
  </si>
  <si>
    <t>ANALISTA PROFESIONAL, ASESOR/A JURIDICO/A,NOTIFICADOR/A LABORAL</t>
  </si>
  <si>
    <t>SECRETARIO/A EJECUTIVO/A DE DIRECCION</t>
  </si>
  <si>
    <t>ANALISTA TÉCNICO/A, TÉCNICO/A EN INFORMÁTICA</t>
  </si>
  <si>
    <t>SECRETARIA/O</t>
  </si>
  <si>
    <t xml:space="preserve"> PLOMERO/A, ELECTRICO</t>
  </si>
  <si>
    <t>OFICIAL DE PARTES</t>
  </si>
  <si>
    <t>INTENDENTE</t>
  </si>
  <si>
    <t>GOBIERNO DEL ESTADO DE QUINTANA ROO
CENTRO DE CONCILIACIÓN LABORAL DEL ESTADO DE QUINTANA ROO
PRESUPUESTO DE EGRESOS 2025
Desglose de Percepciones Ordinarias, Extraordinarias, Seguridad y Previsiones (Organismos Descentralizados)
(Cifras en pesos)</t>
  </si>
  <si>
    <t>GOBIERNO DEL ESTADO DE QUINTANA ROO 
UNIVERSIDAD POLITÉCNICA DE QUINTANA ROO
PRESUPUESTO DE EGRESOS 2025
Analitico de plazas Organismos Descentralizados
(Cifras en Pesos)</t>
  </si>
  <si>
    <t>DIRECTOR (A) GENERAL</t>
  </si>
  <si>
    <t>SECRETARIOS (AS)</t>
  </si>
  <si>
    <t>DIRECTORES (AS)</t>
  </si>
  <si>
    <t>DIRECTORES (AS ACADÉMICOS</t>
  </si>
  <si>
    <t>JEFES (AS) DE DEPARTAMENTO</t>
  </si>
  <si>
    <t>JEFES (AS) DE OFICINA</t>
  </si>
  <si>
    <t>SECRETARIA (O) EJECUTIVA (O)</t>
  </si>
  <si>
    <t>TÉCNICOS (AS)</t>
  </si>
  <si>
    <t>300 PTC</t>
  </si>
  <si>
    <t>PROFESOR (A) DE TIEMPO COMPLETO (A,B, C o D)</t>
  </si>
  <si>
    <t xml:space="preserve">APOYO DE PERSONAL DE OFICINA </t>
  </si>
  <si>
    <t>TOTAL</t>
  </si>
  <si>
    <t>PROFESOR (A) DE ASIGNATURA  TIPO A (H/S/M)</t>
  </si>
  <si>
    <t>PROFESOR (A) DE ASIGNATURA  TIPO B  (H/S/M)</t>
  </si>
  <si>
    <t>PROFESOR (A) DE ASIGNATURA  TIPO C  (H/S/M)</t>
  </si>
  <si>
    <t xml:space="preserve"> TOTAL HRS (PROFESORES POR ASIGNATURA)</t>
  </si>
  <si>
    <t>GOBIERNO DEL ESTADO DE QUINTANA ROO
UNIVERSIDAD POLITÉCNICA DE QUINTANA ROO
PRESUPUESTO DE EGRESOS 2025
Desglose de Percepciones Ordinarias, Extraordinarias, Seguridad y Previsiones (Organismos Descentralizados)
(Cifras en pesos)</t>
  </si>
  <si>
    <t>GOBIERNO DEL ESTADO DE QUINTANA ROO 
UNIVERSIDAD TECNOLÓGICA DE LA RIVIERA MAYA
PRESUPUESTO DE EGRESOS 2025
Analítico de plazas Organismos Descentralizados
(Cifras en Pesos)</t>
  </si>
  <si>
    <t>DIRECTOR/A / TITULAR DEL ÓRGANO INTERNO DE CONTROL</t>
  </si>
  <si>
    <t>SUBDIRECTOR/A</t>
  </si>
  <si>
    <t>COORDINADOR/A/ INGENIERO EN SISTEMAS</t>
  </si>
  <si>
    <t>PROFESOR/A DE TIEMPO COMPLETO</t>
  </si>
  <si>
    <t>TECNICO BIBLIOTECARIO</t>
  </si>
  <si>
    <t xml:space="preserve">TECNICO ESPECIALIZADO DE MANTENIMIENTO </t>
  </si>
  <si>
    <t>SECRETARIO/A DE RECTOR/A</t>
  </si>
  <si>
    <t>SECRETARIO/A DE DIRECTOR/A DE ÁREA</t>
  </si>
  <si>
    <t>ASISTENTE DE SERVICIO Y MANTENIMIENTO</t>
  </si>
  <si>
    <t>EVENTUAL/ PROFESOR/A POR ASIGNATURA</t>
  </si>
  <si>
    <t>GOBIERNO DEL ESTADO DE QUINTANA ROO
UNIVRSIDAD TECNOLÓGICA DE LA RIVIERA MAYA
PRESUPUESTO DE EGRESOS 2025
Desglose de Percepciones Ordinarias, Extraordinarias, Seguridad y Previsiones (Organismos Descentralizados)
(Cifras en pesos)</t>
  </si>
  <si>
    <t>GOBIERNO DEL ESTADO DE QUINTANA ROO
INSTITUTO DE INFRAESTRUCTURA FISICA EDUCATIVA DEL ESTADO DE QUINTANA ROO
PRESUPUESTO DE EGRESOS 2025
Desglose de Percepciones Ordinarias, Extraordinarias, Seguridad y Previsiones (Organismos Descentralizados)
(Cifras en pesos)</t>
  </si>
  <si>
    <r>
      <t>GOBIERNO DEL ESTADO DE QUINTANA ROO 
INSTITUTO DE INFRAESTRUCTURA FISICA EDUCATIVA DEL ESTADO DE QUINTANA ROO</t>
    </r>
    <r>
      <rPr>
        <b/>
        <sz val="8"/>
        <color theme="4" tint="-0.499984740745262"/>
        <rFont val="Calibri"/>
        <family val="2"/>
        <scheme val="minor"/>
      </rPr>
      <t xml:space="preserve"> </t>
    </r>
    <r>
      <rPr>
        <b/>
        <sz val="8"/>
        <rFont val="Calibri"/>
        <family val="2"/>
        <scheme val="minor"/>
      </rPr>
      <t xml:space="preserve">
PRESUPUESTO DE EGRESOS 2025
Analítico de plazas Organismos Descentralizados
(Cifras en Pesos)</t>
    </r>
  </si>
  <si>
    <t>GOBIERNO DEL ESTADO DE QUINTANA ROO 
INSTITUTO PARA EL DESARROLLO DEL PUEBLO MAYA Y LAS COMUNIDADES INDÍGENAS DEL ESTADO DE QUINTANA ROO
PRESUPUESTO DE EGRESOS 2025
Analítico de plazas Organismos Descentralizados
(Cifras en Pesos)</t>
  </si>
  <si>
    <t>ANALISTA, SECRETARIA, CHOFER</t>
  </si>
  <si>
    <t>GOBIERNO DEL ESTADO DE QUINTANA ROO
INSTITUTO PARA EL DESARROLLO DEL PUEBLO MAYA Y LAS COMUNIDADES INDÍGENAS DEL ESTADO DE QUINTANA ROO
PRESUPUESTO DE EGRESOS 2025
Desglose de Percepciones Ordinarias, Extraordinarias, Seguridad y Previsiones (Organismos Descentralizados)
(Cifras en pesos)</t>
  </si>
  <si>
    <t>GOBIERNO DEL ESTADO DE QUINTANA ROO 
UNIVERSIDAD INTERCULTURAL MAYA DE QUINTANA ROO
PRESUPUESTO DE EGRESOS 2025
Analítico de plazas Organismos Descentralizados
(Cifras en Pesos)</t>
  </si>
  <si>
    <t>RECTOR (A)</t>
  </si>
  <si>
    <t xml:space="preserve">JEFE/A DEPARTAMENTO ACADÉMICO </t>
  </si>
  <si>
    <t>ANALISTA PROFESIONAL, TÉCNICO DE APOYO B</t>
  </si>
  <si>
    <t>TÉCNICO DE APOYO A / ANALISTA TÉCNICO</t>
  </si>
  <si>
    <t>SECRETARIA</t>
  </si>
  <si>
    <t>PIC TC</t>
  </si>
  <si>
    <t>PROFESOR(A) INVESTIGADOR(A) TITULAR C</t>
  </si>
  <si>
    <t>PIC TA</t>
  </si>
  <si>
    <t>PROFESOR(A) INVESTIGADOR(A) TITULAR A</t>
  </si>
  <si>
    <t>PIC AC</t>
  </si>
  <si>
    <t>PROFESOR(A) INVESTIGADOR(A) AC</t>
  </si>
  <si>
    <t>PIC AB</t>
  </si>
  <si>
    <t>PROFESOR(A) INVESTIGADOR(A) AB</t>
  </si>
  <si>
    <t>PIC AA</t>
  </si>
  <si>
    <t>PROFESOR(A) INVESTIGADOR(A) AA</t>
  </si>
  <si>
    <t>GOBIERNO DEL ESTADO DE QUINTANA ROO
UNIVERSIDAD INTERCULTURAL MAYA DE QUINTANA ROO
PRESUPUESTO DE EGRESOS 2025
Desglose de Percepciones Ordinarias, Extraordinarias, Seguridad y Previsiones (Organismos Descentralizados)
(Cifras en pesos)</t>
  </si>
  <si>
    <r>
      <t>GOBIERNO DEL ESTADO DE QUINTANA ROO 
INSTITUTO PARA EL DE DESARROLLO Y FINANCIAMIENTO DEL ESTADO DE QUINTANA ROO</t>
    </r>
    <r>
      <rPr>
        <b/>
        <sz val="8"/>
        <color rgb="FFFF0000"/>
        <rFont val="Calibri"/>
        <family val="2"/>
        <scheme val="minor"/>
      </rPr>
      <t xml:space="preserve"> </t>
    </r>
    <r>
      <rPr>
        <b/>
        <sz val="8"/>
        <rFont val="Calibri"/>
        <family val="2"/>
        <scheme val="minor"/>
      </rPr>
      <t xml:space="preserve">
PRESUPUESTO DE EGRESOS 2025
Analitico de plazas Organismos Descentralizados
(Cifras en Pesos)</t>
    </r>
  </si>
  <si>
    <t>JEFE/A DE DEPARTAMENTO, SECRETARIO/A, EJECUTIVO/A DE DESPACHO</t>
  </si>
  <si>
    <t>ANALISTA, SECRETARIA</t>
  </si>
  <si>
    <t>GOBIERNO DEL ESTADO DE QUINTANA ROO 
INSTITUTO PARA EL DESARROLLO Y FINANCIAMIENTO DEL ESTADO DE QUINTANA ROO 
PRESUPUESTO DE EGRESOS 2025
Desglose de Percepciones Ordinarias, Extraordinarias, Seguridad y Previsiones (Organismos Descentralizados)
(Cifras en pesos)</t>
  </si>
  <si>
    <t>GOBIERNO DEL ESTADO DE QUINTANA ROO 
CONSEJO QUINTANARROENSE DE HUMANIDADES, CIENCIAS Y TECNOLOGÍAS
PRESUPUESTO DE EGRESOS 2025
Analitico de plazas Organismos Descentralizados
(Cifras en Pesos)</t>
  </si>
  <si>
    <t>DIRECTOR (A)</t>
  </si>
  <si>
    <t>GOBIERNO DEL ESTADO DE QUINTANA ROO
CONSEJO QUINTANARROENSE DE HUMANIDADES, CIENCIAS Y TECNOLOGÍAS
PRESUPUESTO DE EGRESOS 2025
Desglose de Percepciones Ordinarias, Extraordinarias, Seguridad y Previsiones (Organismos Descentralizados)
(Cifras en pesos)</t>
  </si>
  <si>
    <r>
      <t>GOBIERNO DEL ESTADO DE QUINTANA ROO 
SECRETARÍA EJECUTIVA DEL SISTEMA ANTICORRUPCIÓN DEL ESTADO DE QUINTANA ROO</t>
    </r>
    <r>
      <rPr>
        <b/>
        <sz val="8"/>
        <color rgb="FFFF0000"/>
        <rFont val="Calibri"/>
        <family val="2"/>
        <scheme val="minor"/>
      </rPr>
      <t xml:space="preserve"> </t>
    </r>
    <r>
      <rPr>
        <b/>
        <sz val="8"/>
        <rFont val="Calibri"/>
        <family val="2"/>
        <scheme val="minor"/>
      </rPr>
      <t xml:space="preserve">
PRESUPUESTO DE EGRESOS 2025
Analítico de Plazas Organismos Descentralizados
(Cifra en Pesos)</t>
    </r>
  </si>
  <si>
    <t>SECRETARIO (A) TÉCNICO (A) DE LA
SECRETARÍA EJECUTIVA</t>
  </si>
  <si>
    <t>DIRECTOR (A), CONTRALOR (A) INTERNO Y TITULAR DE LA UNIDAD DE TRANSPARENCIA, ACCESO A LA INFORMACION Y PROTECCION DE DATOS PERSONALES</t>
  </si>
  <si>
    <t xml:space="preserve">JEFE (A) DEL DEPARTAMENTO </t>
  </si>
  <si>
    <t>ASISTENTE EJECUTIVO</t>
  </si>
  <si>
    <t xml:space="preserve">GOBIERNO DEL ESTADO DE QUINTANA ROO 
SECRETARIA EJECUTIVA DEL SISTEMA ANTICORRUPCIÓN DEL ESTADO DE QUINTANA ROO 
PRESUPUESTO DE EGRESOS 2025
Desglose de Percepciones Ordinarias, Extraordinarias, Seguridad y Previsiones (Organismos Descentralizados)
(Cifra en Pesos) </t>
  </si>
  <si>
    <t>Primas de Vacaciones, Dominical y Gratificación de Fin de Año</t>
  </si>
  <si>
    <t>GOBIERNO DEL ESTADO DE QUINTANA ROO 
INSTITUTO QUINTANARROENSE DE LA JUVENTUD 
PRESUPUESTO DE EGRESOS 2025
Analítico de plazas Organismos Descentralizados
(Cifras en Pesos)</t>
  </si>
  <si>
    <t>PROFESIONISTA</t>
  </si>
  <si>
    <t>GOBIERNO DEL ESTADO DE QUINTANA ROO
INSTITUTO QUINTANARROENSE DE LA JUVENTUD 
PRESUPUESTO DE EGRESOS 2025
Desglose de Percepciones Ordinarias, Extraordinarias, Seguridad y Previsiones (Organismos Descentralizados)
(Cifras en pesos)</t>
  </si>
  <si>
    <r>
      <t>GOBIERNO DEL ESTADO DE QUINTANA ROO 
COLEGIO DE BACHILLERES DEL ESTADO DE QUINTANA ROO</t>
    </r>
    <r>
      <rPr>
        <b/>
        <sz val="8"/>
        <color theme="4" tint="-0.499984740745262"/>
        <rFont val="Calibri"/>
        <family val="2"/>
        <scheme val="minor"/>
      </rPr>
      <t xml:space="preserve"> </t>
    </r>
    <r>
      <rPr>
        <b/>
        <sz val="8"/>
        <rFont val="Calibri"/>
        <family val="2"/>
        <scheme val="minor"/>
      </rPr>
      <t xml:space="preserve">
PRESUPUESTO DE EGRESOS 2025
Analítico de plazas Organismos Descentralizados
(Cifras en Pesos)</t>
    </r>
  </si>
  <si>
    <t>I</t>
  </si>
  <si>
    <t>II</t>
  </si>
  <si>
    <t>COORDINADOR DE ZONA, DIRECTOR DE ÁREA</t>
  </si>
  <si>
    <t>XI</t>
  </si>
  <si>
    <t>XII</t>
  </si>
  <si>
    <t>XIII</t>
  </si>
  <si>
    <t>CI</t>
  </si>
  <si>
    <t>CONTRALOR INTERNO</t>
  </si>
  <si>
    <t>JD</t>
  </si>
  <si>
    <t>RCA</t>
  </si>
  <si>
    <t>RESPONSABLE DEL CENTRO "A"</t>
  </si>
  <si>
    <t>RCC</t>
  </si>
  <si>
    <t>RESPONSABLE DEL CENTRO "C"</t>
  </si>
  <si>
    <t>III</t>
  </si>
  <si>
    <t>XXI</t>
  </si>
  <si>
    <t>SUBDIRECTOR DE PLANTEL "B"</t>
  </si>
  <si>
    <t>ESCC</t>
  </si>
  <si>
    <t>ENCARGADO DE LA SALA DE CÓMPUTO "C"</t>
  </si>
  <si>
    <t>XXXI</t>
  </si>
  <si>
    <t>JEFE DE MATERIA, JEFE DE OFICINA</t>
  </si>
  <si>
    <t>RESPONSABLE DE LABORATORIO TÉCNICO, INGENIERO EN SISTEMAS</t>
  </si>
  <si>
    <t>SECRETARIA DE DIRECTOR GENERAL</t>
  </si>
  <si>
    <t>XXII</t>
  </si>
  <si>
    <t>SUBDIRECTOR DE PLANTEL "C"</t>
  </si>
  <si>
    <t>SECRETARIA DE DIRECTOR DE PLANTEL, JEFE DE ALMACÉN, LABORATORISTA, CAPTURISTA</t>
  </si>
  <si>
    <t>SECRETARIA DE SUBDIRECTOR DE PLANTEL</t>
  </si>
  <si>
    <t>ADMINISTRATIVO ESPECIALIZADO, JEFE DE BIBLIOTECA</t>
  </si>
  <si>
    <t>ANALISTA TÉCNICO, SECRETARIA DE DIRECTOR DE ÁREA, TÉCNICO</t>
  </si>
  <si>
    <t>SECRETARIA DE JEFE DE DEPARTAMENTO</t>
  </si>
  <si>
    <t>AUXILIAR ADMINISTRATIVO, INTENDENTE, OFICIAL DE SERVICIOS "C", VIGILANTE</t>
  </si>
  <si>
    <t>AUXILIAR DE BIBLIOTECA</t>
  </si>
  <si>
    <t>ARA2003</t>
  </si>
  <si>
    <t>AUXILIAR DEL RESPONSABLE DEL CENTRO "A"</t>
  </si>
  <si>
    <t>ARC2003</t>
  </si>
  <si>
    <t>AUXILIAR DEL RESPONSABLE DEL CENTRO "C"</t>
  </si>
  <si>
    <t>PAB</t>
  </si>
  <si>
    <t>PROFESOR ASOCIADO B MEDIO TIEMPO</t>
  </si>
  <si>
    <t>PROFESOR ASOCIADO B TRES CUARTOS DE TIEMPO</t>
  </si>
  <si>
    <t>PAC</t>
  </si>
  <si>
    <t>PROFESOR ASOCIADO C MEDIO TIEMPO</t>
  </si>
  <si>
    <t>PROFESOR ASOCIADO C TIEMPO COMPLETO</t>
  </si>
  <si>
    <t>PROFESOR ASOCIADO C TRES CUARTOS DE TIEMPO</t>
  </si>
  <si>
    <t>PTA</t>
  </si>
  <si>
    <t>PROFESOR TITULAR A MEDIO TIEMPO</t>
  </si>
  <si>
    <t>PROFESOR TITULAR A TIEMPO COMPLETO</t>
  </si>
  <si>
    <t>PROFESOR TITULAR A TRES CUARTOS DE TIEMPO</t>
  </si>
  <si>
    <t>PTB</t>
  </si>
  <si>
    <t>PROFESOR TITULAR B MEDIO TIEMPO</t>
  </si>
  <si>
    <t>PROFESOR TITULAR B TIEMPO COMPLETO</t>
  </si>
  <si>
    <t>PROFESOR TITULAR B TRES CUARTOS DE TIEMPO</t>
  </si>
  <si>
    <t>PTC</t>
  </si>
  <si>
    <t>PROFESOR TITULAR C MEDIO TIEMPO</t>
  </si>
  <si>
    <t>PROFESOR TITULAR C TIEMPO COMPLETO</t>
  </si>
  <si>
    <t>PROFESOR TITULAR C TRES CUARTOS DE TIEMPO</t>
  </si>
  <si>
    <t>TDAB</t>
  </si>
  <si>
    <t>TÉCNICO DOCENTE ASOCIADO "B" MEDIO TIEMPO</t>
  </si>
  <si>
    <t>TÉCNICO DOCENTE ASOCIADO "C" MEDIO TIEMPO</t>
  </si>
  <si>
    <t>AUXILIAR ADMINISTRATIVO, INTENDENTE, OFICIAL DE SERVICIOS "C"</t>
  </si>
  <si>
    <t>SECRETARIA DE DIRECTOR DE PLANTEL, LABORATORISTA</t>
  </si>
  <si>
    <t>OTROS PLAZAS</t>
  </si>
  <si>
    <t>ASIM ADMINISTRATIVO ESPECIALIZADO "B"</t>
  </si>
  <si>
    <t>ASIM ANALISTA TÉCNICO "B"</t>
  </si>
  <si>
    <t>ASIM AUXILIAR ADMINISTRATIVO "B"</t>
  </si>
  <si>
    <t>ASIM AUXILIAR ADMINISTRATIVO "C"</t>
  </si>
  <si>
    <t>ASIM CAPTURISTA "B"</t>
  </si>
  <si>
    <t>ASIM CHOFER</t>
  </si>
  <si>
    <t>ASIM COORDINADOR DE ZONA</t>
  </si>
  <si>
    <t>ASIM INGENIERO EN SISTEMAS</t>
  </si>
  <si>
    <t>ASIM INTENDENTE</t>
  </si>
  <si>
    <t>ASIM TÉCNICO ESPECIALIZADO "B"</t>
  </si>
  <si>
    <t>ASIM TÉCNICO "A"</t>
  </si>
  <si>
    <t>ASIM TÉCNICO "B"</t>
  </si>
  <si>
    <t>ASIM TÉCNICO ESPECIALIZADO</t>
  </si>
  <si>
    <t>Suma Otros Plazas</t>
  </si>
  <si>
    <t>OTROS (HORAS DOCENTES)</t>
  </si>
  <si>
    <t>CB1</t>
  </si>
  <si>
    <t>PROFESOR CB-I</t>
  </si>
  <si>
    <t>CB2</t>
  </si>
  <si>
    <t>PROFESOR CB-II</t>
  </si>
  <si>
    <t>CB3</t>
  </si>
  <si>
    <t>PROFESOR CB-III</t>
  </si>
  <si>
    <t>CB4</t>
  </si>
  <si>
    <t>PROFESOR CB-IV</t>
  </si>
  <si>
    <t>EM1</t>
  </si>
  <si>
    <t>PROFESOR EMSAD I</t>
  </si>
  <si>
    <t>EM2</t>
  </si>
  <si>
    <t>PROFESOR EMSAD II</t>
  </si>
  <si>
    <t>EM3</t>
  </si>
  <si>
    <t>PROFESOR EMSAD III</t>
  </si>
  <si>
    <t>EM4</t>
  </si>
  <si>
    <t>PROFESOR EMSAD IV</t>
  </si>
  <si>
    <t>TCB2</t>
  </si>
  <si>
    <t>TÉCNICO CB-II</t>
  </si>
  <si>
    <t>Suma Otros (horas docentes)</t>
  </si>
  <si>
    <t xml:space="preserve"> TOTAL PLAZAS</t>
  </si>
  <si>
    <t xml:space="preserve"> TOTAL HORAS DOCENTES</t>
  </si>
  <si>
    <t>GOBIERNO DEL ESTADO DE QUINTANA ROO
COLEGIO DE BACHILLERES DEL ESTADO DE QUINTANA ROO
PRESUPUESTO DE EGRESOS 2025
Desglose de Percepciones Ordinarias, Extraordinarias, Seguridad y Previsiones (Organismos Descentralizados)
(Cifras en pesos)</t>
  </si>
  <si>
    <t>Prestaciones y haberes de retiro</t>
  </si>
  <si>
    <t xml:space="preserve">   GOBIERNO DEL ESTADO DE QUINTANA ROO                                                                                                                                                   
 CENTRO DE   ESTUDIOS DE BACHILLERATO TÉCNICO "EVA SAMANO DE LÓPEZ MATEOS"
PRESUPUESTO DE EGRESOS 2025
Analítico de plazas Organismos Descentralizados
(Cifras en Pesos)</t>
  </si>
  <si>
    <t>DIG20</t>
  </si>
  <si>
    <t>DIRECTOR GENERAL DE ORGANISMO</t>
  </si>
  <si>
    <t>DIA38</t>
  </si>
  <si>
    <t>DIP34</t>
  </si>
  <si>
    <t>DIRECTOR DE PLANTEL</t>
  </si>
  <si>
    <t>JED30</t>
  </si>
  <si>
    <t>COP30</t>
  </si>
  <si>
    <t>TUS30</t>
  </si>
  <si>
    <t>UNIDAD DE SERVICIOS INFORMÁTICOS</t>
  </si>
  <si>
    <t>ATA17</t>
  </si>
  <si>
    <t>AUXILIAR TÉCNICO ADMINISTRATIVO</t>
  </si>
  <si>
    <t>MAN16</t>
  </si>
  <si>
    <t>PERSONAL DE MANTENIMIENTO Y SERVICIOS GENERALES</t>
  </si>
  <si>
    <t>INT16</t>
  </si>
  <si>
    <t>VIG16</t>
  </si>
  <si>
    <t>MAN17</t>
  </si>
  <si>
    <t>MANTENIMIENTO</t>
  </si>
  <si>
    <t>ATA18</t>
  </si>
  <si>
    <t>ATA20</t>
  </si>
  <si>
    <t>ATA22</t>
  </si>
  <si>
    <t>ORE20</t>
  </si>
  <si>
    <t>ORIENTADORA EDUCATIVA</t>
  </si>
  <si>
    <t>PRE30</t>
  </si>
  <si>
    <t>PREFECTO</t>
  </si>
  <si>
    <t>PRE00121</t>
  </si>
  <si>
    <t>REA21</t>
  </si>
  <si>
    <t>RESPONSABLE DE ÁREA</t>
  </si>
  <si>
    <t>REA25</t>
  </si>
  <si>
    <t>REA30</t>
  </si>
  <si>
    <t>REA33</t>
  </si>
  <si>
    <t>DOC00XXX</t>
  </si>
  <si>
    <t>DOCENTE (H/S/M)</t>
  </si>
  <si>
    <t>GOBIERNO DEL ESTADO DE QUINTANA ROO 
CENTRO DE ESTUDIOS DE BACHILLERATO TÉCNICO "EVA SMANAO DE LOPEZ MATEOS" 
PRESUPUESTO DE EGRESOS 2025
Desglose de Percepciones Ordinarias, Extraordinarias, Seguridad y Previsiones (Organismos Descentralizados)
(Cifras en pesos)</t>
  </si>
  <si>
    <t>Primas de Vaciones, Dominical y Gratificacion de Fin de Año</t>
  </si>
  <si>
    <t>GOBIERNO DEL ESTADO DE QUINTANA ROO 
UNIVERSIDAD TECNOLÓGICA DE TULUM
PRESUPUESTO DE EGRESOS 2024
Analítico de plazas Organismos Descentralizados
(Cifras en Pesos)</t>
  </si>
  <si>
    <t>COORDINADOR</t>
  </si>
  <si>
    <t>INGENIERO EN SISTEMAS</t>
  </si>
  <si>
    <t>ABOGADO</t>
  </si>
  <si>
    <t>SECRETARIA DE RECTOR</t>
  </si>
  <si>
    <t>TÉCNICO ESPECIALIZADO EN MANTENIMIENTO</t>
  </si>
  <si>
    <t>PROFESOR DE ASIGNATURA "B" (H/S/M)</t>
  </si>
  <si>
    <t>Suma Otros (H/S/M)</t>
  </si>
  <si>
    <t>GOBIERNO DEL ESTADO DE QUINTANA ROO
UNIVERSIDAD TECNOLÓGICA DE TULUM
PRESUPUESTO DE EGRESOS 2025
Desglose de Percepciones Ordinarias, Extraordinarias, Seguridad y Previsiones (Organismos Descentralizados)
(Cifras en pesos)</t>
  </si>
  <si>
    <t>GOBIERNO DEL ESTADO DE QUINTANA ROO 
INSTITUTO DE CAPACITACION PARA EL TRABAJO DEL ESTADO DE QUINTANA ROO
PRESUPUESTO DE EGRESOS 2025
Analitico de plazas Organismos Descentralizados
(Cifras en Pesos)</t>
  </si>
  <si>
    <t>DIRECTOR DE AREA</t>
  </si>
  <si>
    <t>JEFE DE DEPTO</t>
  </si>
  <si>
    <t>DIRECTOR UNIDAD</t>
  </si>
  <si>
    <t>JEFE DE CAPACITACION</t>
  </si>
  <si>
    <t>JEFE DE VINCULACION</t>
  </si>
  <si>
    <t>ASIST  SERV  DE MANTTO</t>
  </si>
  <si>
    <t>27ZA</t>
  </si>
  <si>
    <t>ESPECIALISTA EN TELEINFORMATICA</t>
  </si>
  <si>
    <t>GUARDA</t>
  </si>
  <si>
    <t>JEFE DE SERVICIOS Y MANTENIMIENTO</t>
  </si>
  <si>
    <t>OPERADOR DE EQUIPO</t>
  </si>
  <si>
    <t>PROGRAMADOR ESPECIALIZADO</t>
  </si>
  <si>
    <t>SECRETARIA DE APOYO</t>
  </si>
  <si>
    <t>SECRETARIA EJECUTIVA B</t>
  </si>
  <si>
    <t>SECRETARIA EJECUTIVA C</t>
  </si>
  <si>
    <t>SECRETARIA EJECUTIVO D</t>
  </si>
  <si>
    <t>SUPERVISOR GENERAL</t>
  </si>
  <si>
    <t>TECNICO ESPECIALIZADO</t>
  </si>
  <si>
    <t>TECNICO MEDIO EN IMPRENTA</t>
  </si>
  <si>
    <t>TECNICO SUPERIOR</t>
  </si>
  <si>
    <t>TRABAJADORA SOCIAL</t>
  </si>
  <si>
    <t>PROFESOR INSTRUCTOR DE CAPACITACIÓN</t>
  </si>
  <si>
    <t>GOBIERNO DEL ESTADO DE QUINTANA ROO
INSTITUTO DE CAPACITACION PARA EL TRABAJO DEL ESTADO DE QUINTANA ROO
PRESUPUESTO DE EGRESOS 2025
Desglose de Percepciones Ordinarias, Extraordinarias, Seguridad y Previsiones (Organismos Descentralizados)
(Cifras en pesos)</t>
  </si>
  <si>
    <t>.</t>
  </si>
  <si>
    <t>GOBIERNO DEL ESTADO DE QUINTANA ROO 
INSTITUTO ESTATAL PARA LA EDUCACIÓN DE JÓVENES Y ADULTOS 
PRESUPUESTO DE EGRESOS 2025
Analitico de plazas Organismos Descentralizados
(Cifras en Pesos)</t>
  </si>
  <si>
    <t>MB2</t>
  </si>
  <si>
    <t>DIRECTOR DE IEEA/ DELEGADO</t>
  </si>
  <si>
    <t>OA1</t>
  </si>
  <si>
    <t xml:space="preserve">COORDINADOR REGIONAL </t>
  </si>
  <si>
    <t>COORDINADOR/A DE UNIDAD DE SERVICIOS ESPECIALIZADOS</t>
  </si>
  <si>
    <t>SECRETARIA EJECUTIVA "B"</t>
  </si>
  <si>
    <t>COORDINADOR DE ZONA I</t>
  </si>
  <si>
    <t>COORDINADOR DE ZONA II</t>
  </si>
  <si>
    <t>OFICIAL DE SERVICIOS Y MANTENIMIENTO</t>
  </si>
  <si>
    <t>AUXILIAR ADMINISTRADOR</t>
  </si>
  <si>
    <t>TÉCNICO MEDIO</t>
  </si>
  <si>
    <t>SECRETARIA C</t>
  </si>
  <si>
    <t>ESPECIALISTA EN PROYECTOS TÉCNICOS</t>
  </si>
  <si>
    <t>COORD. DE TECNICOS EN COMPUTACIÓN</t>
  </si>
  <si>
    <t>TÉCNICO DOCENTE</t>
  </si>
  <si>
    <t>HONORARIOS ASIMILABLES AL SALARIO</t>
  </si>
  <si>
    <t>APOYO A LA DOCENCIA</t>
  </si>
  <si>
    <t>GOBIERNO DEL ESTADO DE QUINTANA ROO
INSTITUTO ESTATAL PARA LA EDUCACIÓN DE JÓVENES Y ADULTOS
PRESUPUESTO DE EGRESOS 2025
Desglose de Percepciones Ordinarias, Extraordinarias, Seguridad y Previsiones (Organismos Descentralizados)
(Cifras en pesos)</t>
  </si>
  <si>
    <t>GOBIERNO DEL ESTADO DE QUINTANA ROO 
UNIVERSIDAD AUTÓNOMA DEL ESTADO DE QUINTANA ROO
PRESUPUESTO DE EGRESOS 2024
Analitico de plazas Organismos Descentralizados
(Cifras en Pesos)</t>
  </si>
  <si>
    <t>RECTOR(A)</t>
  </si>
  <si>
    <t>SECRETARIO(A) GENERAL</t>
  </si>
  <si>
    <t>COORDINADOR(A) DE ZONA</t>
  </si>
  <si>
    <t>DIRECTOR(A) JURÍDICO(A)</t>
  </si>
  <si>
    <t>DIRECTOR(A) DE DIVISIÓN</t>
  </si>
  <si>
    <t>DIRECTOR(A) GENERAL</t>
  </si>
  <si>
    <t>JEFE(A) DE DEPARTAMENTO</t>
  </si>
  <si>
    <t>RESPONSABLE DE ÁREA B</t>
  </si>
  <si>
    <t>RESPONSABLE DE ÁREA A</t>
  </si>
  <si>
    <t>ANALISTA C</t>
  </si>
  <si>
    <t>ANALISTA B</t>
  </si>
  <si>
    <t>ANALISTA A</t>
  </si>
  <si>
    <t>ASISTENTE D</t>
  </si>
  <si>
    <t>ASISTENTE C</t>
  </si>
  <si>
    <t>ASISTENTE B</t>
  </si>
  <si>
    <t>ASISTENTE A</t>
  </si>
  <si>
    <t>TÉCNICO(A) ESPECIALIZADO(A) BII M. T.</t>
  </si>
  <si>
    <t>PROFESOR(A) INVESTIGADOR(A) DE CARRERA TITULAR C</t>
  </si>
  <si>
    <t>PROFESOR(A) INVESTIGADOR(A) DE CARRERA TITULAR B</t>
  </si>
  <si>
    <t>PROFESOR(A) INVESTIGADOR(A) DE CARRERA TITULAR A</t>
  </si>
  <si>
    <t>PROFESOR(A) INVESTIGADOR(A) DE CARRERA ASOCIADO C</t>
  </si>
  <si>
    <t>PROFESOR(A) INVESTIGADOR(A) DE CARRERA ASOCIADO B</t>
  </si>
  <si>
    <t>PROFESOR(A) INVESTIGADOR(A) DE CARRERA ASOCIADO A</t>
  </si>
  <si>
    <t>PROFESOR(A) INVESTIGADOR(A) EXTRAORDINARIO(A) ASOCIADO A</t>
  </si>
  <si>
    <t>PROFESOR(A) DE APOYO TÉCNICO ACADÉMICO</t>
  </si>
  <si>
    <t>PRESTADOR(A) DE SERVICIOS PROFESIONALES HONORARIOS ASIMILADOS A SALARIOS</t>
  </si>
  <si>
    <t>PROFESOR(A) DE ASIGNATURA C</t>
  </si>
  <si>
    <t>PROFESOR(A) DE ASIGNATURA B</t>
  </si>
  <si>
    <t>PROFESOR(A) DE ASIGNATURA A</t>
  </si>
  <si>
    <t>PROFESOR(A) DE CULTURA Y DEPORTES B</t>
  </si>
  <si>
    <t>PROFESOR(A) DE CULTURA Y DEPORTES A</t>
  </si>
  <si>
    <t>NOTA 1: Los límites inferiores y superiores de sueldo son importes brutos y no incluye quinquenio y prestaciones variables.</t>
  </si>
  <si>
    <t>Nota 2: Versión preliminar sujeta a aprobación del HCU en el marco de la integración y aprobación del programa anual de labores 2024 y sujeto al anexo de ejecución del Convenio de Apoyo Financiero SEP-Estado de Quinarana Roo - UAEQROO</t>
  </si>
  <si>
    <t>GOBIERNO DEL ESTADO DE QUINTANA ROO 
UNIVERSIDAD AUTÓNOMA DEL ESTADO DE QUINTANA ROO
PRESUPUESTO DE EGRESOS 2025
Desglose de Percepciones Ordinarias, Extraordinarias, Seguridad y Previsiones (Organismos Descentralizados)
(Cifras en pesos)</t>
  </si>
  <si>
    <t>1130</t>
  </si>
  <si>
    <t>1210</t>
  </si>
  <si>
    <t>1220</t>
  </si>
  <si>
    <t>1230</t>
  </si>
  <si>
    <t>1310</t>
  </si>
  <si>
    <t>1320</t>
  </si>
  <si>
    <t>1340</t>
  </si>
  <si>
    <t>1540</t>
  </si>
  <si>
    <t>1590</t>
  </si>
  <si>
    <t>1550</t>
  </si>
  <si>
    <t>1710</t>
  </si>
  <si>
    <t>1410</t>
  </si>
  <si>
    <t>1420</t>
  </si>
  <si>
    <t>1430</t>
  </si>
  <si>
    <t>1440</t>
  </si>
  <si>
    <t>1510</t>
  </si>
  <si>
    <t>GOBIERNO DEL ESTADO DE QUINTANA ROO
COLEGIO DE EDUCACIÓN PROFESIONAL TÉCNICA DEL ESTADO DE QUINTANA ROO
PRESUPUESTO DE EGRESOS 2025
Desglose de Percepciones Ordinarias, Extraordinarias, Seguridad y Previsiones (Organismos Descentralizados)
(Cifras en pesos)</t>
  </si>
  <si>
    <t>GOBIERNO DEL ESTADO DE QUINTANA ROO 
UNIVERSIDAD DEL CARIBE
PRESUPUESTO DE EGRESOS 2025
Analitico de plazas Organismos Descentralizados
(Cifras en Pesos)</t>
  </si>
  <si>
    <t>COORDINADOR (A)</t>
  </si>
  <si>
    <t xml:space="preserve">JEFE/A DE DEPARTAMENTO, TITULAR DE LA ENTIDAD </t>
  </si>
  <si>
    <t>JEFE/A DE OFICINA, ANALISTA ESPECIALIZADO (A), ANALISTA PROFESIONAL, ASISTENTE ADMINISTRATIVO.</t>
  </si>
  <si>
    <t>SECRETARIO/A EJECUTIVO/A DE DIRECCION, ASISTENTE ADMINISTRATIVO</t>
  </si>
  <si>
    <t>SECRETARIO/A EJECUTIVO/A DE DIRECCION, ANALISTA TÉCNICO</t>
  </si>
  <si>
    <t>AUXILIAR DE OFICIOS</t>
  </si>
  <si>
    <t xml:space="preserve">PROFESIONAL ESPECIALIZADO, ANALISTA PROFESIONAL </t>
  </si>
  <si>
    <t>TA</t>
  </si>
  <si>
    <t>TÉCNICO (A) DE APOYO</t>
  </si>
  <si>
    <t>GOBIERNO DEL ESTADO DE QUINTANA ROO
UNIVERSIDAD DEL CARIBE
PRESUPUESTO DE EGRESOS 2025
Desglose de Percepciones Ordinarias, Extraordinarias, Seguridad y Previsiones (Organismos Descentralizados)
(Cifras en pesos)</t>
  </si>
  <si>
    <t>GOBIERNO DEL ESTADO DE QUINTANA ROO 
COLEGIO DE EDUCACIÓN PROFESIONAL TÉCNICA DEL ESTADO DE QUINTANA ROO 
PRESUPUESTO DE EGRESOS 2025
Analitico de plazas Organismos Descentralizados
(Cifras en Pesos)</t>
  </si>
  <si>
    <t>M33</t>
  </si>
  <si>
    <t>N22</t>
  </si>
  <si>
    <t>N11</t>
  </si>
  <si>
    <t>023</t>
  </si>
  <si>
    <t>N015</t>
  </si>
  <si>
    <t>N013</t>
  </si>
  <si>
    <t>PROFESOR INSTRUCTOR "C" (H/S/M)</t>
  </si>
  <si>
    <t>TECNICO CB I (H/S/M)</t>
  </si>
  <si>
    <t>TECNICO CB II (H/S/M)</t>
  </si>
  <si>
    <t>TECNICO INSTRUCTOR "A" (H/S/M)</t>
  </si>
  <si>
    <t>N002</t>
  </si>
  <si>
    <t>ASISTENTE DE SERVICIOS BASICOS AUXILIAR DE SEGURIDAD OPERADOR DE SERVICIOS BASICOS</t>
  </si>
  <si>
    <t>N004</t>
  </si>
  <si>
    <t>AUXILIAR DE SERVICIOS GENERALES</t>
  </si>
  <si>
    <t>N005</t>
  </si>
  <si>
    <t>PROMOTOR CULTURAL Y DEPORTIVO SECRETARIA 'C' SUPERVISOR DE TALLERES Y LABS</t>
  </si>
  <si>
    <t>N006</t>
  </si>
  <si>
    <t>TECNICO BIBLIOTECARIO TECNICO DE MATERIALES DIDACTICOS TUTOR ESCOLAR</t>
  </si>
  <si>
    <t>N007</t>
  </si>
  <si>
    <t>ASISTENTE ESCOLAR Y SOCIAL SECRETARIA   B</t>
  </si>
  <si>
    <t>N008</t>
  </si>
  <si>
    <t>CHOFER DE SERV PUBLICOS SUPERIOR TECNICO EN GRAFICACION</t>
  </si>
  <si>
    <t>N009</t>
  </si>
  <si>
    <t>SUPERVISOR DE MANTENIMIENTO TECNICO EN CONTABILIDAD TECNICO FINANCIERO</t>
  </si>
  <si>
    <t>N010</t>
  </si>
  <si>
    <t>SECRETARIA   A</t>
  </si>
  <si>
    <t>N011</t>
  </si>
  <si>
    <t>ADMINISTRATIVO TECNICO ESPECIALISTA</t>
  </si>
  <si>
    <t xml:space="preserve">HONORARIOS ASIMILADOS A SALARIOS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</si>
</sst>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0000000000"/>
    <numFmt numFmtId="165" formatCode="#,##0.0"/>
  </numFmts>
  <fonts count="17" x14ac:knownFonts="1">
    <font>
      <sz val="11"/>
      <color theme="1"/>
      <name val="Calibri"/>
      <family val="2"/>
      <scheme val="minor"/>
    </font>
    <font>
      <sz val="11"/>
      <color theme="1"/>
      <name val="Calibri"/>
      <family val="2"/>
      <scheme val="minor"/>
    </font>
    <font>
      <b/>
      <sz val="8"/>
      <name val="Calibri"/>
      <family val="2"/>
      <scheme val="minor"/>
    </font>
    <font>
      <sz val="8"/>
      <color theme="1"/>
      <name val="Calibri"/>
      <family val="2"/>
      <scheme val="minor"/>
    </font>
    <font>
      <sz val="8"/>
      <color rgb="FF000000"/>
      <name val="Calibri"/>
      <family val="2"/>
      <scheme val="minor"/>
    </font>
    <font>
      <b/>
      <sz val="8"/>
      <color theme="1"/>
      <name val="Calibri"/>
      <family val="2"/>
      <scheme val="minor"/>
    </font>
    <font>
      <sz val="8"/>
      <name val="Calibri"/>
      <family val="2"/>
      <scheme val="minor"/>
    </font>
    <font>
      <sz val="8"/>
      <color theme="1"/>
      <name val="Calibri"/>
      <family val="2"/>
    </font>
    <font>
      <b/>
      <sz val="8"/>
      <color theme="4" tint="-0.499984740745262"/>
      <name val="Calibri"/>
      <family val="2"/>
      <scheme val="minor"/>
    </font>
    <font>
      <b/>
      <sz val="8"/>
      <color rgb="FFFF0000"/>
      <name val="Calibri"/>
      <family val="2"/>
      <scheme val="minor"/>
    </font>
    <font>
      <sz val="10"/>
      <color theme="1"/>
      <name val="Calibri"/>
      <family val="2"/>
      <scheme val="minor"/>
    </font>
    <font>
      <b/>
      <sz val="10"/>
      <name val="Calibri"/>
      <family val="2"/>
      <scheme val="minor"/>
    </font>
    <font>
      <b/>
      <sz val="9"/>
      <name val="Calibri"/>
      <family val="2"/>
      <scheme val="minor"/>
    </font>
    <font>
      <b/>
      <sz val="9"/>
      <color theme="1"/>
      <name val="Calibri"/>
      <family val="2"/>
      <scheme val="minor"/>
    </font>
    <font>
      <b/>
      <sz val="8"/>
      <color rgb="FF000000"/>
      <name val="Calibri"/>
      <family val="2"/>
      <scheme val="minor"/>
    </font>
    <font>
      <b/>
      <sz val="11"/>
      <color theme="1"/>
      <name val="Calibri"/>
      <family val="2"/>
      <scheme val="minor"/>
    </font>
    <font>
      <sz val="8"/>
      <name val="Arial Narrow"/>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theme="6" tint="-0.249977111117893"/>
      </top>
      <bottom/>
      <diagonal/>
    </border>
    <border>
      <left style="thin">
        <color theme="1"/>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thin">
        <color theme="1"/>
      </right>
      <top style="thin">
        <color theme="1"/>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top/>
      <bottom/>
      <diagonal/>
    </border>
    <border>
      <left/>
      <right style="thin">
        <color theme="1"/>
      </right>
      <top/>
      <bottom/>
      <diagonal/>
    </border>
    <border>
      <left style="thin">
        <color theme="1"/>
      </left>
      <right/>
      <top style="thin">
        <color indexed="64"/>
      </top>
      <bottom/>
      <diagonal/>
    </border>
    <border>
      <left/>
      <right style="thin">
        <color theme="1"/>
      </right>
      <top style="thin">
        <color indexed="64"/>
      </top>
      <bottom/>
      <diagonal/>
    </border>
    <border>
      <left style="thin">
        <color theme="1"/>
      </left>
      <right/>
      <top/>
      <bottom style="thin">
        <color indexed="64"/>
      </bottom>
      <diagonal/>
    </border>
    <border>
      <left/>
      <right style="thin">
        <color theme="1"/>
      </right>
      <top/>
      <bottom style="thin">
        <color indexed="64"/>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theme="1"/>
      </right>
      <top/>
      <bottom style="thin">
        <color indexed="64"/>
      </bottom>
      <diagonal/>
    </border>
    <border>
      <left style="thin">
        <color theme="1"/>
      </left>
      <right/>
      <top style="thin">
        <color theme="1"/>
      </top>
      <bottom/>
      <diagonal/>
    </border>
    <border>
      <left/>
      <right/>
      <top style="thin">
        <color theme="1"/>
      </top>
      <bottom/>
      <diagonal/>
    </border>
    <border>
      <left style="thin">
        <color theme="1"/>
      </left>
      <right/>
      <top/>
      <bottom style="thin">
        <color theme="1"/>
      </bottom>
      <diagonal/>
    </border>
    <border>
      <left/>
      <right/>
      <top/>
      <bottom style="thin">
        <color theme="1"/>
      </bottom>
      <diagonal/>
    </border>
    <border>
      <left style="thin">
        <color indexed="64"/>
      </left>
      <right style="thin">
        <color theme="1"/>
      </right>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style="thin">
        <color indexed="64"/>
      </right>
      <top style="thin">
        <color indexed="64"/>
      </top>
      <bottom/>
      <diagonal/>
    </border>
    <border>
      <left style="thin">
        <color theme="1"/>
      </left>
      <right style="thin">
        <color theme="1"/>
      </right>
      <top/>
      <bottom style="thin">
        <color theme="1"/>
      </bottom>
      <diagonal/>
    </border>
    <border>
      <left style="thin">
        <color indexed="64"/>
      </left>
      <right/>
      <top style="thin">
        <color theme="1"/>
      </top>
      <bottom/>
      <diagonal/>
    </border>
    <border>
      <left style="thin">
        <color indexed="64"/>
      </left>
      <right/>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diagonal/>
    </border>
    <border>
      <left/>
      <right style="thin">
        <color theme="1"/>
      </right>
      <top/>
      <bottom style="thin">
        <color theme="1"/>
      </bottom>
      <diagonal/>
    </border>
    <border>
      <left/>
      <right/>
      <top style="medium">
        <color theme="6" tint="-0.249977111117893"/>
      </top>
      <bottom/>
      <diagonal/>
    </border>
    <border>
      <left/>
      <right style="medium">
        <color rgb="FF000000"/>
      </right>
      <top style="thin">
        <color indexed="64"/>
      </top>
      <bottom style="thin">
        <color indexed="64"/>
      </bottom>
      <diagonal/>
    </border>
    <border>
      <left style="thin">
        <color indexed="64"/>
      </left>
      <right/>
      <top/>
      <bottom style="medium">
        <color theme="6" tint="-0.249977111117893"/>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theme="0"/>
      </left>
      <right style="thin">
        <color theme="0"/>
      </right>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indexed="64"/>
      </left>
      <right style="thin">
        <color theme="0"/>
      </right>
      <top style="thin">
        <color theme="0"/>
      </top>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389">
    <xf numFmtId="0" fontId="0" fillId="0" borderId="0" xfId="0"/>
    <xf numFmtId="0" fontId="2" fillId="2" borderId="1" xfId="0" applyFont="1" applyFill="1" applyBorder="1" applyAlignment="1">
      <alignment horizontal="center" vertical="center" wrapText="1"/>
    </xf>
    <xf numFmtId="4" fontId="3" fillId="2" borderId="0" xfId="0" applyNumberFormat="1" applyFont="1" applyFill="1" applyAlignment="1">
      <alignment horizontal="right"/>
    </xf>
    <xf numFmtId="0" fontId="3" fillId="0" borderId="0" xfId="0" applyFont="1"/>
    <xf numFmtId="4" fontId="3" fillId="0" borderId="0" xfId="0" applyNumberFormat="1" applyFont="1" applyAlignment="1">
      <alignment horizontal="right"/>
    </xf>
    <xf numFmtId="0" fontId="4" fillId="0" borderId="2" xfId="0" applyFont="1" applyBorder="1" applyAlignment="1">
      <alignment horizontal="center" vertical="center"/>
    </xf>
    <xf numFmtId="0" fontId="4" fillId="0" borderId="0" xfId="0" applyFont="1" applyAlignment="1">
      <alignment vertical="center"/>
    </xf>
    <xf numFmtId="0" fontId="4" fillId="0" borderId="0" xfId="0" applyFont="1" applyAlignment="1">
      <alignment horizontal="center" vertical="center" wrapText="1"/>
    </xf>
    <xf numFmtId="4" fontId="4" fillId="0" borderId="0" xfId="0" applyNumberFormat="1" applyFont="1" applyAlignment="1">
      <alignment horizontal="right" vertical="center"/>
    </xf>
    <xf numFmtId="4" fontId="4" fillId="0" borderId="3" xfId="0" applyNumberFormat="1" applyFont="1" applyBorder="1" applyAlignment="1">
      <alignment horizontal="right" vertical="center"/>
    </xf>
    <xf numFmtId="0" fontId="4"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vertical="center"/>
    </xf>
    <xf numFmtId="0" fontId="5" fillId="0" borderId="3" xfId="0" applyFont="1" applyBorder="1" applyAlignment="1">
      <alignment vertical="center"/>
    </xf>
    <xf numFmtId="0" fontId="3" fillId="0" borderId="0" xfId="0" applyFont="1" applyAlignment="1">
      <alignment vertical="center" wrapText="1"/>
    </xf>
    <xf numFmtId="0" fontId="5" fillId="0" borderId="8" xfId="0" applyFont="1" applyBorder="1" applyAlignment="1">
      <alignment horizontal="center" vertical="center"/>
    </xf>
    <xf numFmtId="0" fontId="5" fillId="0" borderId="8" xfId="0" applyFont="1" applyBorder="1" applyAlignment="1">
      <alignment vertical="center"/>
    </xf>
    <xf numFmtId="0" fontId="5" fillId="0" borderId="9" xfId="0" applyFont="1" applyBorder="1" applyAlignment="1">
      <alignment vertical="center"/>
    </xf>
    <xf numFmtId="0" fontId="4" fillId="0" borderId="0" xfId="0" applyFont="1" applyAlignment="1">
      <alignment horizontal="center" vertical="center"/>
    </xf>
    <xf numFmtId="0" fontId="2" fillId="0" borderId="11" xfId="0" applyFont="1" applyBorder="1" applyAlignment="1">
      <alignment horizontal="center" vertical="center"/>
    </xf>
    <xf numFmtId="0" fontId="2" fillId="0" borderId="11" xfId="0" applyFont="1" applyBorder="1" applyAlignment="1">
      <alignment vertical="center"/>
    </xf>
    <xf numFmtId="0" fontId="2" fillId="0" borderId="12" xfId="0" applyFont="1" applyBorder="1" applyAlignment="1">
      <alignment vertical="center"/>
    </xf>
    <xf numFmtId="0" fontId="4" fillId="0" borderId="5" xfId="0" applyFont="1" applyBorder="1" applyAlignment="1">
      <alignment vertical="center" wrapText="1"/>
    </xf>
    <xf numFmtId="0" fontId="4" fillId="0" borderId="0" xfId="0" applyFont="1" applyAlignment="1">
      <alignment vertical="top" wrapText="1"/>
    </xf>
    <xf numFmtId="0" fontId="3" fillId="2" borderId="0" xfId="0" applyFont="1" applyFill="1"/>
    <xf numFmtId="4" fontId="2" fillId="2" borderId="1" xfId="0" applyNumberFormat="1"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0" xfId="0" applyFont="1" applyFill="1" applyAlignment="1">
      <alignment horizontal="center" vertical="center"/>
    </xf>
    <xf numFmtId="0" fontId="4" fillId="2" borderId="0" xfId="0" applyFont="1" applyFill="1" applyAlignment="1">
      <alignment vertical="center" wrapText="1"/>
    </xf>
    <xf numFmtId="4" fontId="3" fillId="0" borderId="3" xfId="0" applyNumberFormat="1" applyFont="1" applyBorder="1" applyAlignment="1">
      <alignment horizontal="right" vertical="center"/>
    </xf>
    <xf numFmtId="0" fontId="4" fillId="2" borderId="0" xfId="0" applyFont="1" applyFill="1" applyAlignment="1">
      <alignment horizontal="center" vertical="center" wrapText="1"/>
    </xf>
    <xf numFmtId="4" fontId="3" fillId="2" borderId="3" xfId="0" applyNumberFormat="1" applyFont="1" applyFill="1" applyBorder="1" applyAlignment="1">
      <alignment horizontal="right"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vertical="center" wrapText="1"/>
    </xf>
    <xf numFmtId="4" fontId="3" fillId="2" borderId="6" xfId="0" applyNumberFormat="1" applyFont="1" applyFill="1" applyBorder="1" applyAlignment="1">
      <alignment horizontal="right" vertical="center"/>
    </xf>
    <xf numFmtId="4" fontId="5" fillId="2" borderId="1" xfId="0" applyNumberFormat="1" applyFont="1" applyFill="1" applyBorder="1" applyAlignment="1">
      <alignment horizontal="right" vertical="center" wrapText="1"/>
    </xf>
    <xf numFmtId="0" fontId="2"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Alignment="1">
      <alignment horizontal="center" vertical="center" wrapText="1"/>
    </xf>
    <xf numFmtId="3" fontId="6" fillId="0" borderId="0" xfId="0" applyNumberFormat="1" applyFont="1" applyAlignment="1">
      <alignment horizontal="right" vertical="center"/>
    </xf>
    <xf numFmtId="3" fontId="6" fillId="0" borderId="3" xfId="0" applyNumberFormat="1" applyFont="1" applyBorder="1" applyAlignment="1">
      <alignment horizontal="right" vertical="center" wrapText="1"/>
    </xf>
    <xf numFmtId="3" fontId="6" fillId="0" borderId="0" xfId="0" applyNumberFormat="1" applyFont="1" applyAlignment="1">
      <alignment horizontal="right" vertical="center" wrapText="1"/>
    </xf>
    <xf numFmtId="4" fontId="3" fillId="0" borderId="0" xfId="0" applyNumberFormat="1" applyFont="1" applyAlignment="1">
      <alignment horizontal="right" vertical="center"/>
    </xf>
    <xf numFmtId="0" fontId="6" fillId="0" borderId="2" xfId="0" applyFont="1" applyBorder="1" applyAlignment="1">
      <alignment horizontal="center" vertical="center"/>
    </xf>
    <xf numFmtId="3" fontId="6" fillId="0" borderId="3" xfId="0" applyNumberFormat="1" applyFont="1" applyBorder="1" applyAlignment="1">
      <alignment horizontal="right" vertical="center"/>
    </xf>
    <xf numFmtId="0" fontId="7" fillId="0" borderId="2" xfId="0" applyFont="1" applyBorder="1" applyAlignment="1">
      <alignment horizontal="center" vertical="center" wrapText="1"/>
    </xf>
    <xf numFmtId="4" fontId="3" fillId="2" borderId="0" xfId="0" applyNumberFormat="1" applyFont="1" applyFill="1" applyAlignment="1">
      <alignment horizontal="right" vertical="center"/>
    </xf>
    <xf numFmtId="0" fontId="2" fillId="0" borderId="8" xfId="0" applyFont="1" applyBorder="1" applyAlignment="1">
      <alignment horizontal="center" vertical="center"/>
    </xf>
    <xf numFmtId="0" fontId="2" fillId="0" borderId="8" xfId="0" applyFont="1" applyBorder="1" applyAlignment="1">
      <alignment vertical="center"/>
    </xf>
    <xf numFmtId="0" fontId="2" fillId="0" borderId="9" xfId="0" applyFont="1" applyBorder="1" applyAlignment="1">
      <alignment vertical="center"/>
    </xf>
    <xf numFmtId="0" fontId="5" fillId="2" borderId="8" xfId="0" applyFont="1" applyFill="1" applyBorder="1" applyAlignment="1">
      <alignment horizontal="center" vertical="center"/>
    </xf>
    <xf numFmtId="0" fontId="5" fillId="2" borderId="8" xfId="0" applyFont="1" applyFill="1" applyBorder="1" applyAlignment="1">
      <alignment vertical="center"/>
    </xf>
    <xf numFmtId="0" fontId="5" fillId="2" borderId="9" xfId="0" applyFont="1" applyFill="1" applyBorder="1" applyAlignment="1">
      <alignment vertical="center"/>
    </xf>
    <xf numFmtId="0" fontId="2" fillId="2" borderId="11" xfId="0" applyFont="1" applyFill="1" applyBorder="1" applyAlignment="1">
      <alignment horizontal="center"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4" fillId="2" borderId="0" xfId="0" applyFont="1" applyFill="1" applyAlignment="1">
      <alignment vertical="top" wrapText="1"/>
    </xf>
    <xf numFmtId="4" fontId="3" fillId="2" borderId="0" xfId="0" applyNumberFormat="1" applyFont="1" applyFill="1"/>
    <xf numFmtId="4" fontId="4" fillId="2" borderId="0" xfId="0" applyNumberFormat="1" applyFont="1" applyFill="1" applyAlignment="1">
      <alignment horizontal="right" vertical="center"/>
    </xf>
    <xf numFmtId="4" fontId="4" fillId="2" borderId="3" xfId="0" applyNumberFormat="1" applyFont="1" applyFill="1" applyBorder="1" applyAlignment="1">
      <alignment horizontal="right" vertical="center"/>
    </xf>
    <xf numFmtId="0" fontId="5" fillId="2" borderId="0" xfId="0" applyFont="1" applyFill="1" applyAlignment="1">
      <alignment horizontal="center" vertical="center"/>
    </xf>
    <xf numFmtId="0" fontId="5" fillId="2" borderId="0" xfId="0" applyFont="1" applyFill="1" applyAlignment="1">
      <alignment vertical="center"/>
    </xf>
    <xf numFmtId="0" fontId="5" fillId="2" borderId="3" xfId="0" applyFont="1" applyFill="1" applyBorder="1" applyAlignment="1">
      <alignment vertical="center"/>
    </xf>
    <xf numFmtId="0" fontId="3" fillId="2" borderId="0" xfId="0" applyFont="1" applyFill="1" applyAlignment="1">
      <alignment vertical="center" wrapText="1"/>
    </xf>
    <xf numFmtId="0" fontId="5" fillId="2" borderId="9" xfId="0" applyFont="1" applyFill="1" applyBorder="1" applyAlignment="1">
      <alignment horizontal="center" vertical="center"/>
    </xf>
    <xf numFmtId="0" fontId="5" fillId="0" borderId="1" xfId="0" applyFont="1" applyBorder="1" applyAlignment="1">
      <alignment horizontal="center" vertical="center" wrapText="1"/>
    </xf>
    <xf numFmtId="4" fontId="5" fillId="0" borderId="1" xfId="0" applyNumberFormat="1" applyFont="1" applyBorder="1" applyAlignment="1">
      <alignment horizontal="center" vertical="center" wrapText="1"/>
    </xf>
    <xf numFmtId="4" fontId="3" fillId="0" borderId="9" xfId="0" applyNumberFormat="1" applyFont="1" applyBorder="1" applyAlignment="1">
      <alignment horizontal="right"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4" fontId="5" fillId="0" borderId="1" xfId="0" applyNumberFormat="1" applyFont="1" applyBorder="1" applyAlignment="1">
      <alignment horizontal="right" vertical="center" wrapText="1"/>
    </xf>
    <xf numFmtId="43" fontId="3" fillId="2" borderId="0" xfId="1" applyFont="1" applyFill="1"/>
    <xf numFmtId="43" fontId="3" fillId="2" borderId="0" xfId="0" applyNumberFormat="1" applyFont="1" applyFill="1"/>
    <xf numFmtId="164" fontId="3" fillId="2" borderId="0" xfId="0" applyNumberFormat="1" applyFont="1" applyFill="1"/>
    <xf numFmtId="4" fontId="3" fillId="0" borderId="1" xfId="0" applyNumberFormat="1" applyFont="1" applyBorder="1" applyAlignment="1">
      <alignment horizontal="right" vertical="center" wrapText="1"/>
    </xf>
    <xf numFmtId="43" fontId="5" fillId="2" borderId="0" xfId="1" applyFont="1" applyFill="1"/>
    <xf numFmtId="4" fontId="0" fillId="2" borderId="0" xfId="0" applyNumberFormat="1" applyFill="1" applyAlignment="1">
      <alignment horizontal="right"/>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4" fontId="0" fillId="0" borderId="0" xfId="0" applyNumberFormat="1" applyAlignment="1">
      <alignment horizontal="right"/>
    </xf>
    <xf numFmtId="0" fontId="4" fillId="2" borderId="19" xfId="0" applyFont="1" applyFill="1" applyBorder="1" applyAlignment="1">
      <alignment horizontal="center" vertical="center"/>
    </xf>
    <xf numFmtId="4" fontId="4" fillId="2" borderId="20" xfId="0" applyNumberFormat="1" applyFont="1" applyFill="1" applyBorder="1" applyAlignment="1">
      <alignment horizontal="right" vertical="center"/>
    </xf>
    <xf numFmtId="0" fontId="6" fillId="2" borderId="0" xfId="0" applyFont="1" applyFill="1" applyAlignment="1">
      <alignment horizontal="center" vertical="center" wrapText="1"/>
    </xf>
    <xf numFmtId="0" fontId="5" fillId="2" borderId="20" xfId="0" applyFont="1" applyFill="1" applyBorder="1" applyAlignment="1">
      <alignment vertical="center"/>
    </xf>
    <xf numFmtId="0" fontId="4" fillId="0" borderId="19" xfId="0" applyFont="1" applyBorder="1" applyAlignment="1">
      <alignment horizontal="center" vertical="center"/>
    </xf>
    <xf numFmtId="4" fontId="4" fillId="0" borderId="20" xfId="0" applyNumberFormat="1" applyFont="1" applyBorder="1" applyAlignment="1">
      <alignment horizontal="right" vertical="center"/>
    </xf>
    <xf numFmtId="0" fontId="5" fillId="2" borderId="24" xfId="0" applyFont="1" applyFill="1" applyBorder="1" applyAlignment="1">
      <alignment vertical="center"/>
    </xf>
    <xf numFmtId="3" fontId="5" fillId="2" borderId="8" xfId="0" applyNumberFormat="1" applyFont="1" applyFill="1" applyBorder="1" applyAlignment="1">
      <alignment horizontal="center" vertical="center"/>
    </xf>
    <xf numFmtId="0" fontId="2" fillId="2" borderId="26" xfId="0" applyFont="1" applyFill="1" applyBorder="1" applyAlignment="1">
      <alignment vertical="center"/>
    </xf>
    <xf numFmtId="0" fontId="2" fillId="2" borderId="28" xfId="0" applyFont="1" applyFill="1" applyBorder="1" applyAlignment="1">
      <alignment horizontal="center" vertical="center"/>
    </xf>
    <xf numFmtId="3" fontId="2" fillId="2" borderId="28" xfId="0" applyNumberFormat="1" applyFont="1" applyFill="1" applyBorder="1" applyAlignment="1">
      <alignment horizontal="center" vertical="center"/>
    </xf>
    <xf numFmtId="0" fontId="2" fillId="2" borderId="28" xfId="0" applyFont="1" applyFill="1" applyBorder="1" applyAlignment="1">
      <alignment vertical="center"/>
    </xf>
    <xf numFmtId="0" fontId="2" fillId="2" borderId="29" xfId="0" applyFont="1" applyFill="1" applyBorder="1" applyAlignment="1">
      <alignment vertical="center"/>
    </xf>
    <xf numFmtId="0" fontId="0" fillId="2" borderId="0" xfId="0" applyFill="1"/>
    <xf numFmtId="0" fontId="2" fillId="2" borderId="34" xfId="0" applyFont="1" applyFill="1" applyBorder="1" applyAlignment="1">
      <alignment horizontal="center" vertical="center" wrapText="1"/>
    </xf>
    <xf numFmtId="4" fontId="2" fillId="2" borderId="35" xfId="0" applyNumberFormat="1" applyFont="1" applyFill="1" applyBorder="1" applyAlignment="1">
      <alignment horizontal="center" vertical="center" wrapText="1"/>
    </xf>
    <xf numFmtId="4" fontId="3" fillId="0" borderId="20" xfId="0" applyNumberFormat="1" applyFont="1" applyBorder="1" applyAlignment="1">
      <alignment horizontal="right" vertical="center"/>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1" xfId="0" applyFont="1" applyFill="1" applyBorder="1" applyAlignment="1">
      <alignment vertical="center" wrapText="1"/>
    </xf>
    <xf numFmtId="4" fontId="3" fillId="0" borderId="32" xfId="0" applyNumberFormat="1" applyFont="1" applyBorder="1" applyAlignment="1">
      <alignment horizontal="right" vertical="center"/>
    </xf>
    <xf numFmtId="4" fontId="5" fillId="0" borderId="40" xfId="0" applyNumberFormat="1" applyFont="1" applyBorder="1" applyAlignment="1">
      <alignment horizontal="right" vertical="center" wrapText="1"/>
    </xf>
    <xf numFmtId="0" fontId="2" fillId="2" borderId="44" xfId="0" applyFont="1" applyFill="1" applyBorder="1" applyAlignment="1">
      <alignment horizontal="center" vertical="center" wrapText="1"/>
    </xf>
    <xf numFmtId="4" fontId="2" fillId="2" borderId="18" xfId="0" applyNumberFormat="1" applyFont="1" applyFill="1" applyBorder="1" applyAlignment="1">
      <alignment horizontal="center" vertical="center" wrapText="1"/>
    </xf>
    <xf numFmtId="4" fontId="5" fillId="2" borderId="40" xfId="0" applyNumberFormat="1" applyFont="1" applyFill="1" applyBorder="1" applyAlignment="1">
      <alignment horizontal="right" vertical="center" wrapText="1"/>
    </xf>
    <xf numFmtId="0" fontId="4" fillId="2" borderId="2" xfId="0" applyFont="1" applyFill="1" applyBorder="1" applyAlignment="1">
      <alignment horizontal="center" vertical="top"/>
    </xf>
    <xf numFmtId="0" fontId="4" fillId="2" borderId="0" xfId="0" applyFont="1" applyFill="1" applyAlignment="1">
      <alignment vertical="top"/>
    </xf>
    <xf numFmtId="0" fontId="4" fillId="2" borderId="0" xfId="0" applyFont="1" applyFill="1" applyAlignment="1">
      <alignment horizontal="center" vertical="top" wrapText="1"/>
    </xf>
    <xf numFmtId="4" fontId="4" fillId="2" borderId="0" xfId="0" applyNumberFormat="1" applyFont="1" applyFill="1" applyAlignment="1">
      <alignment horizontal="right" vertical="top"/>
    </xf>
    <xf numFmtId="4" fontId="4" fillId="2" borderId="3" xfId="0" applyNumberFormat="1" applyFont="1" applyFill="1" applyBorder="1" applyAlignment="1">
      <alignment horizontal="right" vertical="top"/>
    </xf>
    <xf numFmtId="4" fontId="0" fillId="2" borderId="0" xfId="0" applyNumberFormat="1" applyFill="1" applyAlignment="1">
      <alignment horizontal="right" vertical="center"/>
    </xf>
    <xf numFmtId="4" fontId="5" fillId="2" borderId="0" xfId="0" applyNumberFormat="1" applyFont="1" applyFill="1" applyAlignment="1">
      <alignment vertical="center"/>
    </xf>
    <xf numFmtId="4" fontId="5" fillId="2" borderId="3" xfId="0" applyNumberFormat="1" applyFont="1" applyFill="1" applyBorder="1" applyAlignment="1">
      <alignment vertical="center"/>
    </xf>
    <xf numFmtId="4" fontId="5" fillId="2" borderId="8" xfId="0" applyNumberFormat="1" applyFont="1" applyFill="1" applyBorder="1" applyAlignment="1">
      <alignment vertical="center"/>
    </xf>
    <xf numFmtId="4" fontId="5" fillId="2" borderId="9" xfId="0" applyNumberFormat="1" applyFont="1" applyFill="1" applyBorder="1" applyAlignment="1">
      <alignment vertical="center"/>
    </xf>
    <xf numFmtId="0" fontId="4" fillId="2" borderId="0" xfId="0" applyFont="1" applyFill="1" applyAlignment="1">
      <alignment horizontal="center" vertical="top"/>
    </xf>
    <xf numFmtId="4" fontId="6" fillId="0" borderId="3" xfId="0" applyNumberFormat="1" applyFont="1" applyBorder="1" applyAlignment="1">
      <alignment horizontal="right" vertical="center"/>
    </xf>
    <xf numFmtId="43" fontId="0" fillId="2" borderId="0" xfId="0" applyNumberFormat="1" applyFill="1"/>
    <xf numFmtId="0" fontId="4" fillId="0" borderId="31" xfId="0" applyFont="1" applyBorder="1" applyAlignment="1">
      <alignment horizontal="center" vertical="center" wrapText="1"/>
    </xf>
    <xf numFmtId="4" fontId="5" fillId="0" borderId="45" xfId="0" applyNumberFormat="1" applyFont="1" applyBorder="1" applyAlignment="1">
      <alignment horizontal="right" vertical="center" wrapText="1"/>
    </xf>
    <xf numFmtId="0" fontId="10" fillId="2" borderId="0" xfId="0" applyFont="1" applyFill="1"/>
    <xf numFmtId="4" fontId="10" fillId="2" borderId="0" xfId="0" applyNumberFormat="1" applyFont="1" applyFill="1" applyAlignment="1">
      <alignment horizontal="right"/>
    </xf>
    <xf numFmtId="0" fontId="11" fillId="2" borderId="1" xfId="0" applyFont="1" applyFill="1" applyBorder="1" applyAlignment="1">
      <alignment horizontal="center" vertical="center" wrapText="1"/>
    </xf>
    <xf numFmtId="4" fontId="6" fillId="2" borderId="0" xfId="0" applyNumberFormat="1" applyFont="1" applyFill="1" applyAlignment="1">
      <alignment horizontal="right" vertical="center"/>
    </xf>
    <xf numFmtId="4" fontId="6" fillId="2" borderId="3" xfId="0" applyNumberFormat="1" applyFont="1" applyFill="1" applyBorder="1" applyAlignment="1">
      <alignment horizontal="right" vertical="center"/>
    </xf>
    <xf numFmtId="0" fontId="13" fillId="2" borderId="0" xfId="0" applyFont="1" applyFill="1" applyAlignment="1">
      <alignment horizontal="center" vertical="center"/>
    </xf>
    <xf numFmtId="0" fontId="13" fillId="2" borderId="0" xfId="0" applyFont="1" applyFill="1" applyAlignment="1">
      <alignment vertical="center"/>
    </xf>
    <xf numFmtId="0" fontId="13" fillId="2" borderId="3" xfId="0" applyFont="1" applyFill="1" applyBorder="1" applyAlignment="1">
      <alignment vertical="center"/>
    </xf>
    <xf numFmtId="0" fontId="13" fillId="2" borderId="8" xfId="0" applyFont="1" applyFill="1" applyBorder="1" applyAlignment="1">
      <alignment horizontal="center" vertical="center"/>
    </xf>
    <xf numFmtId="0" fontId="13" fillId="2" borderId="8" xfId="0" applyFont="1" applyFill="1" applyBorder="1" applyAlignment="1">
      <alignment vertical="center"/>
    </xf>
    <xf numFmtId="0" fontId="13" fillId="2" borderId="9" xfId="0" applyFont="1" applyFill="1" applyBorder="1" applyAlignment="1">
      <alignment vertical="center"/>
    </xf>
    <xf numFmtId="0" fontId="6" fillId="2" borderId="2" xfId="0" applyFont="1" applyFill="1" applyBorder="1" applyAlignment="1">
      <alignment horizontal="center" vertical="center" wrapText="1"/>
    </xf>
    <xf numFmtId="0" fontId="6" fillId="2" borderId="0" xfId="0" applyFont="1" applyFill="1" applyAlignment="1">
      <alignment horizontal="left" vertical="center" wrapText="1"/>
    </xf>
    <xf numFmtId="43" fontId="6" fillId="2" borderId="0" xfId="1" applyFont="1" applyFill="1" applyBorder="1" applyAlignment="1">
      <alignment horizontal="right" vertical="center" wrapText="1"/>
    </xf>
    <xf numFmtId="43" fontId="6" fillId="2" borderId="3" xfId="1" applyFont="1" applyFill="1" applyBorder="1" applyAlignment="1">
      <alignment horizontal="right" vertical="center" wrapText="1"/>
    </xf>
    <xf numFmtId="0" fontId="6"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1" xfId="0" applyFont="1" applyFill="1" applyBorder="1" applyAlignment="1">
      <alignment vertical="center"/>
    </xf>
    <xf numFmtId="0" fontId="12" fillId="2" borderId="12" xfId="0" applyFont="1" applyFill="1" applyBorder="1" applyAlignment="1">
      <alignment vertical="center"/>
    </xf>
    <xf numFmtId="0" fontId="10" fillId="2" borderId="0" xfId="0" applyFont="1" applyFill="1" applyAlignment="1">
      <alignment horizontal="center"/>
    </xf>
    <xf numFmtId="4" fontId="5" fillId="2" borderId="48" xfId="0" applyNumberFormat="1" applyFont="1" applyFill="1" applyBorder="1" applyAlignment="1">
      <alignment horizontal="right" vertical="center" wrapText="1"/>
    </xf>
    <xf numFmtId="0" fontId="10" fillId="0" borderId="0" xfId="0" applyFont="1"/>
    <xf numFmtId="0" fontId="6" fillId="2" borderId="38" xfId="0" applyFont="1" applyFill="1" applyBorder="1" applyAlignment="1">
      <alignment horizontal="center" vertical="center" wrapText="1"/>
    </xf>
    <xf numFmtId="0" fontId="6" fillId="2" borderId="39" xfId="0" applyFont="1" applyFill="1" applyBorder="1" applyAlignment="1">
      <alignment horizontal="center" vertical="center" wrapText="1"/>
    </xf>
    <xf numFmtId="4" fontId="4" fillId="2" borderId="39" xfId="0" applyNumberFormat="1" applyFont="1" applyFill="1" applyBorder="1" applyAlignment="1">
      <alignment horizontal="right" vertical="center"/>
    </xf>
    <xf numFmtId="4" fontId="4" fillId="2" borderId="50" xfId="0" applyNumberFormat="1" applyFont="1" applyFill="1" applyBorder="1" applyAlignment="1">
      <alignment horizontal="right" vertical="center"/>
    </xf>
    <xf numFmtId="0" fontId="6" fillId="2" borderId="19" xfId="0" applyFont="1" applyFill="1" applyBorder="1" applyAlignment="1">
      <alignment horizontal="center" vertical="center" wrapText="1"/>
    </xf>
    <xf numFmtId="4" fontId="2" fillId="2" borderId="0" xfId="0" applyNumberFormat="1" applyFont="1" applyFill="1" applyAlignment="1">
      <alignment horizontal="right" vertical="center" wrapText="1"/>
    </xf>
    <xf numFmtId="4" fontId="2" fillId="0" borderId="20" xfId="0" applyNumberFormat="1" applyFont="1" applyBorder="1" applyAlignment="1">
      <alignment horizontal="right" vertical="center" wrapText="1"/>
    </xf>
    <xf numFmtId="3" fontId="4" fillId="2" borderId="0" xfId="0" applyNumberFormat="1" applyFont="1" applyFill="1" applyAlignment="1">
      <alignment horizontal="center" vertical="center"/>
    </xf>
    <xf numFmtId="3" fontId="14" fillId="2" borderId="0" xfId="1" applyNumberFormat="1" applyFont="1" applyFill="1" applyBorder="1" applyAlignment="1">
      <alignment horizontal="center" vertical="center"/>
    </xf>
    <xf numFmtId="3" fontId="2" fillId="0" borderId="28" xfId="1" applyNumberFormat="1" applyFont="1" applyFill="1" applyBorder="1" applyAlignment="1">
      <alignment horizontal="center" vertical="center"/>
    </xf>
    <xf numFmtId="4" fontId="3" fillId="2" borderId="20" xfId="0" applyNumberFormat="1" applyFont="1" applyFill="1" applyBorder="1" applyAlignment="1">
      <alignment horizontal="right" vertical="center"/>
    </xf>
    <xf numFmtId="4" fontId="3" fillId="2" borderId="32" xfId="0" applyNumberFormat="1" applyFont="1" applyFill="1" applyBorder="1" applyAlignment="1">
      <alignment horizontal="right" vertical="center"/>
    </xf>
    <xf numFmtId="0" fontId="4" fillId="0" borderId="0" xfId="0" applyFont="1" applyAlignment="1">
      <alignment horizontal="left" vertical="center" wrapText="1"/>
    </xf>
    <xf numFmtId="0" fontId="4" fillId="2" borderId="0" xfId="0" applyFont="1" applyFill="1" applyAlignment="1">
      <alignment vertical="center"/>
    </xf>
    <xf numFmtId="4" fontId="0" fillId="0" borderId="0" xfId="0" applyNumberFormat="1"/>
    <xf numFmtId="4" fontId="3" fillId="0" borderId="6" xfId="0" applyNumberFormat="1" applyFont="1" applyBorder="1" applyAlignment="1">
      <alignment horizontal="right" vertical="center"/>
    </xf>
    <xf numFmtId="4" fontId="2" fillId="0" borderId="1" xfId="0" applyNumberFormat="1" applyFont="1" applyBorder="1" applyAlignment="1">
      <alignment horizontal="center" vertical="center" wrapText="1"/>
    </xf>
    <xf numFmtId="0" fontId="3" fillId="3" borderId="0" xfId="0" applyFont="1" applyFill="1"/>
    <xf numFmtId="0" fontId="3" fillId="2" borderId="0" xfId="0" applyFont="1" applyFill="1" applyAlignment="1">
      <alignment horizontal="center"/>
    </xf>
    <xf numFmtId="43" fontId="5" fillId="2" borderId="1" xfId="1" applyFont="1" applyFill="1" applyBorder="1" applyAlignment="1">
      <alignment horizontal="right" vertical="center" wrapText="1"/>
    </xf>
    <xf numFmtId="43" fontId="0" fillId="2" borderId="0" xfId="1" applyFont="1" applyFill="1"/>
    <xf numFmtId="4" fontId="5" fillId="2" borderId="12" xfId="0" applyNumberFormat="1" applyFont="1" applyFill="1" applyBorder="1" applyAlignment="1">
      <alignment horizontal="right" vertical="center" wrapText="1"/>
    </xf>
    <xf numFmtId="43" fontId="15" fillId="0" borderId="0" xfId="1" applyFont="1" applyFill="1" applyAlignment="1">
      <alignment horizontal="center" vertical="center"/>
    </xf>
    <xf numFmtId="4" fontId="3" fillId="2" borderId="1" xfId="0" applyNumberFormat="1" applyFont="1" applyFill="1" applyBorder="1" applyAlignment="1">
      <alignment horizontal="right" vertical="center" wrapText="1"/>
    </xf>
    <xf numFmtId="0" fontId="14" fillId="2" borderId="8" xfId="0" applyFont="1" applyFill="1" applyBorder="1" applyAlignment="1">
      <alignment horizontal="center" vertical="center" wrapText="1"/>
    </xf>
    <xf numFmtId="43" fontId="6" fillId="2" borderId="0" xfId="2" applyFont="1" applyFill="1" applyBorder="1" applyAlignment="1">
      <alignment horizontal="center" vertical="center" wrapText="1"/>
    </xf>
    <xf numFmtId="43" fontId="6" fillId="2" borderId="3" xfId="2" applyFont="1" applyFill="1" applyBorder="1" applyAlignment="1">
      <alignment horizontal="center" vertical="center" wrapText="1"/>
    </xf>
    <xf numFmtId="43" fontId="0" fillId="2" borderId="0" xfId="1" applyFont="1" applyFill="1" applyAlignment="1">
      <alignment horizontal="right"/>
    </xf>
    <xf numFmtId="43" fontId="0" fillId="0" borderId="0" xfId="1" applyFont="1"/>
    <xf numFmtId="165" fontId="0" fillId="2" borderId="0" xfId="0" applyNumberFormat="1" applyFill="1" applyAlignment="1">
      <alignment horizontal="right"/>
    </xf>
    <xf numFmtId="0" fontId="3" fillId="2" borderId="0" xfId="0" applyFont="1" applyFill="1" applyAlignment="1">
      <alignment vertical="center"/>
    </xf>
    <xf numFmtId="0" fontId="3" fillId="2" borderId="3" xfId="0" applyFont="1" applyFill="1" applyBorder="1" applyAlignment="1">
      <alignment vertical="center"/>
    </xf>
    <xf numFmtId="4" fontId="6" fillId="0" borderId="0" xfId="0" applyNumberFormat="1" applyFont="1" applyAlignment="1">
      <alignment horizontal="right" vertical="center"/>
    </xf>
    <xf numFmtId="0" fontId="3" fillId="2" borderId="0" xfId="0" applyFont="1" applyFill="1" applyAlignment="1">
      <alignment horizontal="center" vertical="center" wrapText="1"/>
    </xf>
    <xf numFmtId="0" fontId="14" fillId="2" borderId="0" xfId="0" applyFont="1" applyFill="1" applyAlignment="1">
      <alignment horizontal="center" vertical="center"/>
    </xf>
    <xf numFmtId="0" fontId="15" fillId="2" borderId="0" xfId="0" applyFont="1" applyFill="1"/>
    <xf numFmtId="4" fontId="3" fillId="2" borderId="3" xfId="0" applyNumberFormat="1" applyFont="1" applyFill="1" applyBorder="1"/>
    <xf numFmtId="0" fontId="4" fillId="2" borderId="10" xfId="0" applyFont="1" applyFill="1" applyBorder="1" applyAlignment="1">
      <alignment horizontal="left" vertical="center" wrapText="1"/>
    </xf>
    <xf numFmtId="0" fontId="4" fillId="2" borderId="11" xfId="0" applyFont="1" applyFill="1" applyBorder="1" applyAlignment="1">
      <alignment horizontal="center" vertical="center" wrapText="1"/>
    </xf>
    <xf numFmtId="0" fontId="4" fillId="2" borderId="11" xfId="0" applyFont="1" applyFill="1" applyBorder="1" applyAlignment="1">
      <alignment vertical="center" wrapText="1"/>
    </xf>
    <xf numFmtId="4" fontId="3" fillId="2" borderId="12" xfId="0" applyNumberFormat="1" applyFont="1" applyFill="1" applyBorder="1"/>
    <xf numFmtId="0" fontId="16" fillId="0" borderId="0" xfId="0" applyFont="1" applyAlignment="1">
      <alignment horizontal="center" vertical="center"/>
    </xf>
    <xf numFmtId="0" fontId="2" fillId="0" borderId="54" xfId="0" applyFont="1" applyBorder="1" applyAlignment="1">
      <alignment horizontal="center" vertical="center" wrapText="1"/>
    </xf>
    <xf numFmtId="0" fontId="2" fillId="0" borderId="55" xfId="0" applyFont="1" applyBorder="1" applyAlignment="1">
      <alignment horizontal="center" vertical="center" wrapText="1"/>
    </xf>
    <xf numFmtId="4" fontId="2" fillId="0" borderId="56" xfId="0" applyNumberFormat="1" applyFont="1" applyBorder="1" applyAlignment="1">
      <alignment horizontal="center" vertical="center" wrapText="1"/>
    </xf>
    <xf numFmtId="0" fontId="4" fillId="0" borderId="57" xfId="0" applyFont="1" applyBorder="1" applyAlignment="1">
      <alignment horizontal="center" vertical="center"/>
    </xf>
    <xf numFmtId="4" fontId="3" fillId="0" borderId="58" xfId="0" applyNumberFormat="1" applyFont="1" applyBorder="1" applyAlignment="1">
      <alignment horizontal="right" vertical="center"/>
    </xf>
    <xf numFmtId="0" fontId="4" fillId="0" borderId="59" xfId="0" applyFont="1" applyBorder="1" applyAlignment="1">
      <alignment horizontal="center" vertical="center"/>
    </xf>
    <xf numFmtId="4" fontId="3" fillId="0" borderId="60" xfId="0" applyNumberFormat="1" applyFont="1" applyBorder="1" applyAlignment="1">
      <alignment horizontal="right" vertical="center"/>
    </xf>
    <xf numFmtId="0" fontId="4" fillId="0" borderId="59"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5" xfId="0" applyFont="1" applyBorder="1" applyAlignment="1">
      <alignment horizontal="center" vertical="center" wrapText="1"/>
    </xf>
    <xf numFmtId="4" fontId="3" fillId="0" borderId="56" xfId="0" applyNumberFormat="1" applyFont="1" applyBorder="1" applyAlignment="1">
      <alignment horizontal="right" vertical="center"/>
    </xf>
    <xf numFmtId="4" fontId="4" fillId="0" borderId="0" xfId="0" applyNumberFormat="1" applyFont="1" applyAlignment="1">
      <alignment horizontal="center" vertical="center"/>
    </xf>
    <xf numFmtId="4" fontId="4" fillId="0" borderId="3" xfId="0" applyNumberFormat="1" applyFont="1" applyBorder="1" applyAlignment="1">
      <alignment horizontal="center" vertical="center"/>
    </xf>
    <xf numFmtId="4" fontId="3" fillId="0" borderId="3" xfId="0" applyNumberFormat="1" applyFont="1" applyBorder="1" applyAlignment="1">
      <alignment horizontal="center" vertical="center"/>
    </xf>
    <xf numFmtId="0" fontId="3" fillId="2" borderId="2" xfId="0" applyFont="1" applyFill="1" applyBorder="1" applyAlignment="1">
      <alignment horizontal="center" vertical="center"/>
    </xf>
    <xf numFmtId="4" fontId="4" fillId="2" borderId="0" xfId="0" applyNumberFormat="1" applyFont="1" applyFill="1" applyAlignment="1">
      <alignment horizontal="center" vertical="center"/>
    </xf>
    <xf numFmtId="4" fontId="4" fillId="2" borderId="3" xfId="0" applyNumberFormat="1" applyFont="1" applyFill="1" applyBorder="1" applyAlignment="1">
      <alignment horizontal="center" vertical="center"/>
    </xf>
    <xf numFmtId="0" fontId="3" fillId="2" borderId="0" xfId="0" applyFont="1" applyFill="1" applyAlignment="1">
      <alignment horizontal="center" vertical="center"/>
    </xf>
    <xf numFmtId="3" fontId="2" fillId="2" borderId="11" xfId="0" applyNumberFormat="1" applyFont="1" applyFill="1" applyBorder="1" applyAlignment="1">
      <alignment horizontal="center" vertical="center"/>
    </xf>
    <xf numFmtId="0" fontId="3" fillId="0" borderId="0" xfId="0" applyFont="1" applyAlignment="1">
      <alignmen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3" xfId="0" applyFont="1" applyFill="1" applyBorder="1" applyAlignment="1">
      <alignment horizontal="center" vertical="center" wrapText="1"/>
    </xf>
    <xf numFmtId="0" fontId="4" fillId="0" borderId="0" xfId="0" applyFont="1" applyAlignment="1">
      <alignment vertical="center"/>
    </xf>
    <xf numFmtId="0" fontId="4" fillId="0" borderId="0" xfId="0" applyFont="1" applyAlignment="1">
      <alignment vertical="center" wrapText="1"/>
    </xf>
    <xf numFmtId="0" fontId="5" fillId="0" borderId="2" xfId="0" applyFont="1" applyBorder="1" applyAlignment="1">
      <alignment horizontal="center" vertical="center"/>
    </xf>
    <xf numFmtId="0" fontId="5" fillId="0" borderId="0" xfId="0" applyFont="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4" fillId="0" borderId="5" xfId="0" applyFont="1" applyBorder="1" applyAlignment="1">
      <alignment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3"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1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6" fillId="0" borderId="0" xfId="0" applyFont="1" applyAlignment="1">
      <alignment horizontal="left" vertical="center" wrapText="1"/>
    </xf>
    <xf numFmtId="0" fontId="4" fillId="0" borderId="0" xfId="0" applyFont="1" applyAlignment="1">
      <alignment horizontal="left"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4" fillId="0" borderId="0" xfId="0" applyFont="1" applyAlignment="1">
      <alignment vertical="top" wrapText="1"/>
    </xf>
    <xf numFmtId="0" fontId="4" fillId="2" borderId="5" xfId="0" applyFont="1" applyFill="1" applyBorder="1" applyAlignment="1">
      <alignment vertical="center" wrapText="1"/>
    </xf>
    <xf numFmtId="0" fontId="3" fillId="0" borderId="0" xfId="0" applyFont="1" applyAlignment="1">
      <alignment horizontal="left" vertical="center" wrapText="1"/>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4" fillId="2" borderId="0" xfId="0" applyFont="1" applyFill="1" applyAlignment="1">
      <alignment vertical="center"/>
    </xf>
    <xf numFmtId="0" fontId="4" fillId="2" borderId="0" xfId="0" applyFont="1" applyFill="1" applyAlignment="1">
      <alignment vertical="center" wrapText="1"/>
    </xf>
    <xf numFmtId="0" fontId="5" fillId="2" borderId="2" xfId="0" applyFont="1" applyFill="1" applyBorder="1" applyAlignment="1">
      <alignment horizontal="center" vertical="center"/>
    </xf>
    <xf numFmtId="0" fontId="5" fillId="2" borderId="0" xfId="0" applyFont="1" applyFill="1" applyAlignment="1">
      <alignment horizontal="center"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2" borderId="0" xfId="0" applyFont="1" applyFill="1" applyAlignment="1">
      <alignment vertical="center" wrapText="1"/>
    </xf>
    <xf numFmtId="0" fontId="5"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4" fillId="0" borderId="2" xfId="0" applyFont="1" applyBorder="1" applyAlignment="1">
      <alignment horizontal="center" vertical="center"/>
    </xf>
    <xf numFmtId="0" fontId="4" fillId="0" borderId="13" xfId="0" applyFont="1" applyBorder="1" applyAlignment="1">
      <alignment horizontal="center" vertical="center" wrapText="1"/>
    </xf>
    <xf numFmtId="0" fontId="4" fillId="0" borderId="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3" fillId="2" borderId="0" xfId="0" applyFont="1" applyFill="1" applyAlignment="1">
      <alignment horizontal="left"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5" fillId="2" borderId="19" xfId="0" applyFont="1" applyFill="1" applyBorder="1" applyAlignment="1">
      <alignment horizontal="center" vertical="center"/>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5" fillId="2" borderId="23" xfId="0" applyFont="1" applyFill="1" applyBorder="1" applyAlignment="1">
      <alignment horizontal="center" vertical="center"/>
    </xf>
    <xf numFmtId="0" fontId="4" fillId="2" borderId="0" xfId="0" applyFont="1" applyFill="1" applyAlignment="1">
      <alignment vertical="top" wrapText="1"/>
    </xf>
    <xf numFmtId="0" fontId="2" fillId="2" borderId="25"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4" fillId="2" borderId="2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0" xfId="0" applyFont="1" applyFill="1" applyAlignment="1">
      <alignment horizontal="center" vertical="center"/>
    </xf>
    <xf numFmtId="0" fontId="4" fillId="2" borderId="36"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36"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1" xfId="0" applyFont="1" applyFill="1" applyBorder="1" applyAlignment="1">
      <alignment vertical="center" wrapText="1"/>
    </xf>
    <xf numFmtId="0" fontId="5" fillId="2" borderId="38"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0" xfId="0" applyFont="1" applyFill="1" applyAlignment="1">
      <alignment vertical="top"/>
    </xf>
    <xf numFmtId="0" fontId="3" fillId="2" borderId="0" xfId="0" applyFont="1" applyFill="1" applyAlignment="1">
      <alignment vertical="top"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1" xfId="0" applyFont="1" applyBorder="1" applyAlignment="1">
      <alignment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1"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 xfId="0" applyFont="1" applyFill="1" applyBorder="1" applyAlignment="1">
      <alignment horizontal="center" vertical="center" wrapText="1"/>
    </xf>
    <xf numFmtId="0" fontId="6" fillId="2" borderId="0" xfId="0" applyFont="1" applyFill="1" applyAlignment="1">
      <alignment vertical="center" wrapText="1"/>
    </xf>
    <xf numFmtId="0" fontId="6" fillId="2" borderId="0" xfId="0" applyFont="1" applyFill="1" applyAlignment="1">
      <alignment vertical="center"/>
    </xf>
    <xf numFmtId="0" fontId="13" fillId="2" borderId="2" xfId="0" applyFont="1" applyFill="1" applyBorder="1" applyAlignment="1">
      <alignment horizontal="center" vertical="center"/>
    </xf>
    <xf numFmtId="0" fontId="13" fillId="2" borderId="0" xfId="0" applyFont="1" applyFill="1" applyAlignment="1">
      <alignment horizontal="center" vertical="center"/>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4" fillId="2" borderId="46"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0" fillId="2" borderId="0" xfId="0" applyFont="1" applyFill="1" applyAlignment="1">
      <alignment horizontal="center"/>
    </xf>
    <xf numFmtId="0" fontId="2" fillId="2" borderId="36"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6" fillId="2" borderId="39" xfId="0" applyFont="1" applyFill="1" applyBorder="1" applyAlignment="1">
      <alignment horizontal="left" vertical="center" wrapText="1"/>
    </xf>
    <xf numFmtId="0" fontId="5" fillId="0" borderId="23" xfId="0" applyFont="1" applyBorder="1" applyAlignment="1">
      <alignment horizontal="center" vertical="center"/>
    </xf>
    <xf numFmtId="0" fontId="5" fillId="2" borderId="4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11" xfId="0" applyFont="1" applyBorder="1" applyAlignment="1">
      <alignment vertical="center" wrapText="1"/>
    </xf>
    <xf numFmtId="0" fontId="5" fillId="0" borderId="12" xfId="0" applyFont="1" applyBorder="1" applyAlignment="1">
      <alignment horizontal="center" vertical="center" wrapText="1"/>
    </xf>
    <xf numFmtId="0" fontId="4" fillId="0" borderId="8" xfId="0" applyFont="1" applyBorder="1" applyAlignment="1">
      <alignment vertical="center" wrapText="1"/>
    </xf>
    <xf numFmtId="0" fontId="4" fillId="2" borderId="5" xfId="0" applyFont="1" applyFill="1" applyBorder="1" applyAlignment="1">
      <alignment vertical="justify" wrapText="1"/>
    </xf>
    <xf numFmtId="0" fontId="3" fillId="2" borderId="0" xfId="0" applyFont="1" applyFill="1" applyAlignment="1">
      <alignment horizontal="center"/>
    </xf>
    <xf numFmtId="0" fontId="5" fillId="2" borderId="52" xfId="0" applyFont="1" applyFill="1" applyBorder="1" applyAlignment="1">
      <alignment horizontal="center" vertical="center" wrapText="1"/>
    </xf>
    <xf numFmtId="0" fontId="4" fillId="2" borderId="51" xfId="0" applyFont="1" applyFill="1" applyBorder="1" applyAlignment="1">
      <alignment horizontal="center" vertical="center" wrapText="1"/>
    </xf>
    <xf numFmtId="0" fontId="4" fillId="2" borderId="0" xfId="0" applyFont="1" applyFill="1" applyAlignment="1">
      <alignment horizontal="left" vertical="center" wrapText="1"/>
    </xf>
    <xf numFmtId="0" fontId="5" fillId="2" borderId="1"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53" xfId="0" applyFont="1" applyFill="1" applyBorder="1" applyAlignment="1">
      <alignment horizontal="center" vertical="center"/>
    </xf>
    <xf numFmtId="0" fontId="4" fillId="2" borderId="53" xfId="0" applyFont="1" applyFill="1" applyBorder="1" applyAlignment="1">
      <alignment horizontal="center" vertical="center" wrapText="1"/>
    </xf>
    <xf numFmtId="4" fontId="3" fillId="0" borderId="0" xfId="0" applyNumberFormat="1" applyFont="1" applyAlignment="1">
      <alignment horizontal="center" vertical="center" wrapText="1"/>
    </xf>
    <xf numFmtId="0" fontId="3" fillId="2" borderId="0" xfId="0" applyFont="1" applyFill="1" applyAlignment="1">
      <alignment horizontal="left" vertical="center"/>
    </xf>
    <xf numFmtId="0" fontId="4" fillId="2" borderId="0" xfId="0" applyFont="1" applyFill="1" applyAlignment="1">
      <alignment horizontal="left" vertical="center"/>
    </xf>
    <xf numFmtId="0" fontId="4" fillId="2" borderId="0" xfId="0" applyFont="1" applyFill="1" applyAlignment="1">
      <alignment horizontal="justify" vertical="top" wrapText="1"/>
    </xf>
    <xf numFmtId="0" fontId="3" fillId="2" borderId="5" xfId="0" applyFont="1" applyFill="1" applyBorder="1" applyAlignment="1">
      <alignment horizontal="center"/>
    </xf>
    <xf numFmtId="0" fontId="14" fillId="2" borderId="0" xfId="0" applyFont="1" applyFill="1" applyAlignment="1">
      <alignment vertical="center" wrapText="1"/>
    </xf>
    <xf numFmtId="0" fontId="3" fillId="2" borderId="0" xfId="0" applyFont="1" applyFill="1" applyAlignment="1">
      <alignment horizontal="left"/>
    </xf>
    <xf numFmtId="0" fontId="3" fillId="2" borderId="0" xfId="0" applyFont="1" applyFill="1" applyAlignment="1">
      <alignment horizontal="left" wrapText="1"/>
    </xf>
    <xf numFmtId="0" fontId="2" fillId="0" borderId="54"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56" xfId="0" applyFont="1" applyBorder="1" applyAlignment="1">
      <alignment horizontal="center" vertical="center" wrapText="1"/>
    </xf>
    <xf numFmtId="0" fontId="4" fillId="0" borderId="57" xfId="0" applyFont="1" applyBorder="1" applyAlignment="1">
      <alignment vertical="center" wrapText="1"/>
    </xf>
    <xf numFmtId="0" fontId="4" fillId="0" borderId="59" xfId="0" applyFont="1" applyBorder="1" applyAlignment="1">
      <alignment vertical="center" wrapText="1"/>
    </xf>
    <xf numFmtId="0" fontId="4" fillId="0" borderId="59" xfId="0" applyFont="1" applyBorder="1" applyAlignment="1">
      <alignment horizontal="left" vertical="center" wrapText="1"/>
    </xf>
    <xf numFmtId="0" fontId="4" fillId="0" borderId="55" xfId="0" applyFont="1" applyBorder="1" applyAlignment="1">
      <alignment vertical="center" wrapText="1"/>
    </xf>
    <xf numFmtId="0" fontId="4" fillId="0" borderId="61" xfId="0" applyFont="1" applyBorder="1" applyAlignment="1">
      <alignment vertical="center" wrapText="1"/>
    </xf>
    <xf numFmtId="0" fontId="4" fillId="0" borderId="62" xfId="0" applyFont="1" applyBorder="1" applyAlignment="1">
      <alignment horizontal="center" vertical="center"/>
    </xf>
    <xf numFmtId="0" fontId="4" fillId="0" borderId="63" xfId="0" applyFont="1" applyBorder="1" applyAlignment="1">
      <alignment horizontal="center" vertical="center"/>
    </xf>
    <xf numFmtId="0" fontId="4" fillId="0" borderId="64" xfId="0" applyFont="1" applyBorder="1" applyAlignment="1">
      <alignment horizontal="center" vertical="center"/>
    </xf>
    <xf numFmtId="0" fontId="4" fillId="0" borderId="62"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2" borderId="0" xfId="0" applyFont="1" applyFill="1" applyBorder="1" applyAlignment="1">
      <alignment horizontal="center" vertical="center"/>
    </xf>
    <xf numFmtId="0" fontId="4" fillId="2" borderId="0" xfId="0" applyFont="1" applyFill="1" applyBorder="1" applyAlignment="1">
      <alignment vertical="center" wrapText="1"/>
    </xf>
    <xf numFmtId="0" fontId="4" fillId="2" borderId="0" xfId="0" applyFont="1" applyFill="1" applyBorder="1" applyAlignment="1">
      <alignment horizontal="center" vertical="center" wrapText="1"/>
    </xf>
  </cellXfs>
  <cellStyles count="3">
    <cellStyle name="Millares" xfId="1" builtinId="3"/>
    <cellStyle name="Millares 2" xfId="2" xr:uid="{7F5A802F-D0A6-4219-BE9D-626A9A93C1F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microsoft.com/office/2017/10/relationships/person" Target="persons/person.xml"/><Relationship Id="rId5" Type="http://schemas.openxmlformats.org/officeDocument/2006/relationships/worksheet" Target="worksheets/sheet5.xml"/><Relationship Id="rId61" Type="http://schemas.openxmlformats.org/officeDocument/2006/relationships/externalLink" Target="externalLinks/externalLink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ECHOS%202014%20APROBADO%20cap%201000%20CHELY.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bro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 10"/>
      <sheetName val="TERMINADO 9"/>
      <sheetName val="09.11"/>
      <sheetName val="LIC (2)"/>
      <sheetName val="CAPITULOS (OK) con  oficialía d"/>
      <sheetName val="RAMOS Etiquetados"/>
      <sheetName val="QUINTO TRANSITORIO"/>
      <sheetName val="PRENSA"/>
      <sheetName val="Cap. 1000 Incrmnto-Previsión"/>
      <sheetName val="CAPITULOS (con 1000 de proyecto"/>
      <sheetName val="Hoja2"/>
      <sheetName val="LIC"/>
      <sheetName val="Hoja3"/>
      <sheetName val="Hoja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9"/>
      <sheetName val="Hoja10"/>
      <sheetName val="Hoja1"/>
    </sheetNames>
    <sheetDataSet>
      <sheetData sheetId="0" refreshError="1">
        <row r="13">
          <cell r="K13" t="str">
            <v>DIRECTOR DE CENTRO II</v>
          </cell>
        </row>
        <row r="14">
          <cell r="K14" t="str">
            <v>DIRECTOR DE PLANTEL "B" Y "C" III</v>
          </cell>
        </row>
        <row r="15">
          <cell r="K15" t="str">
            <v>DIRECTOR DE PLANTEL "D" Y "E" II</v>
          </cell>
        </row>
        <row r="16">
          <cell r="K16" t="str">
            <v>DIRECTOR DE PLANTEL "D" Y "E" III</v>
          </cell>
        </row>
        <row r="17">
          <cell r="K17" t="str">
            <v>COORDINADOR EJECUTIVO III</v>
          </cell>
        </row>
        <row r="18">
          <cell r="K18" t="str">
            <v>JEFE DE PROYECTO</v>
          </cell>
        </row>
        <row r="19">
          <cell r="K19" t="str">
            <v>SUBJEFE TECNICO ESPECIALISTA</v>
          </cell>
        </row>
      </sheetData>
      <sheetData sheetId="1" refreshError="1"/>
      <sheetData sheetId="2"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6D843-1736-4C61-A3C3-ABD3B4D553B9}">
  <sheetPr>
    <tabColor theme="4"/>
    <pageSetUpPr fitToPage="1"/>
  </sheetPr>
  <dimension ref="A2:H20"/>
  <sheetViews>
    <sheetView showGridLines="0" zoomScaleNormal="100" workbookViewId="0">
      <selection activeCell="A2" sqref="A2:G19"/>
    </sheetView>
  </sheetViews>
  <sheetFormatPr baseColWidth="10" defaultColWidth="11.54296875" defaultRowHeight="10.5" x14ac:dyDescent="0.25"/>
  <cols>
    <col min="1" max="3" width="12.6328125" style="24" customWidth="1"/>
    <col min="4" max="4" width="20.08984375" style="24" customWidth="1"/>
    <col min="5" max="5" width="9.453125" style="24" customWidth="1"/>
    <col min="6" max="6" width="12.36328125" style="24" customWidth="1"/>
    <col min="7" max="7" width="13.54296875" style="24" customWidth="1"/>
    <col min="8" max="8" width="5.36328125" style="2" customWidth="1"/>
    <col min="9" max="16384" width="11.54296875" style="3"/>
  </cols>
  <sheetData>
    <row r="2" spans="1:8" ht="80" customHeight="1" x14ac:dyDescent="0.25">
      <c r="A2" s="206" t="s">
        <v>0</v>
      </c>
      <c r="B2" s="207"/>
      <c r="C2" s="207"/>
      <c r="D2" s="207"/>
      <c r="E2" s="207"/>
      <c r="F2" s="207"/>
      <c r="G2" s="207"/>
    </row>
    <row r="3" spans="1:8" s="4" customFormat="1" ht="17" customHeight="1" x14ac:dyDescent="0.25">
      <c r="A3" s="206" t="s">
        <v>1</v>
      </c>
      <c r="B3" s="206" t="s">
        <v>2</v>
      </c>
      <c r="C3" s="206"/>
      <c r="D3" s="206"/>
      <c r="E3" s="206" t="s">
        <v>3</v>
      </c>
      <c r="F3" s="1" t="s">
        <v>4</v>
      </c>
      <c r="G3" s="1" t="s">
        <v>5</v>
      </c>
      <c r="H3" s="2"/>
    </row>
    <row r="4" spans="1:8" s="4" customFormat="1" ht="18.649999999999999" customHeight="1" x14ac:dyDescent="0.25">
      <c r="A4" s="206"/>
      <c r="B4" s="206"/>
      <c r="C4" s="206"/>
      <c r="D4" s="206"/>
      <c r="E4" s="206"/>
      <c r="F4" s="1" t="s">
        <v>6</v>
      </c>
      <c r="G4" s="1" t="s">
        <v>7</v>
      </c>
      <c r="H4" s="2"/>
    </row>
    <row r="5" spans="1:8" s="4" customFormat="1" x14ac:dyDescent="0.25">
      <c r="A5" s="208" t="s">
        <v>8</v>
      </c>
      <c r="B5" s="209"/>
      <c r="C5" s="209"/>
      <c r="D5" s="209"/>
      <c r="E5" s="209"/>
      <c r="F5" s="209"/>
      <c r="G5" s="210"/>
      <c r="H5" s="2"/>
    </row>
    <row r="6" spans="1:8" s="4" customFormat="1" ht="20.25" customHeight="1" x14ac:dyDescent="0.25">
      <c r="A6" s="5">
        <v>12</v>
      </c>
      <c r="B6" s="211" t="s">
        <v>9</v>
      </c>
      <c r="C6" s="211"/>
      <c r="D6" s="211"/>
      <c r="E6" s="7">
        <v>1</v>
      </c>
      <c r="F6" s="8">
        <v>75879</v>
      </c>
      <c r="G6" s="9">
        <v>75879</v>
      </c>
      <c r="H6" s="2"/>
    </row>
    <row r="7" spans="1:8" s="4" customFormat="1" ht="20.25" customHeight="1" x14ac:dyDescent="0.25">
      <c r="A7" s="5">
        <v>300</v>
      </c>
      <c r="B7" s="212" t="s">
        <v>10</v>
      </c>
      <c r="C7" s="212"/>
      <c r="D7" s="212"/>
      <c r="E7" s="7">
        <v>6</v>
      </c>
      <c r="F7" s="8">
        <v>21888</v>
      </c>
      <c r="G7" s="9">
        <v>40585</v>
      </c>
      <c r="H7" s="2"/>
    </row>
    <row r="8" spans="1:8" s="4" customFormat="1" ht="20.25" customHeight="1" x14ac:dyDescent="0.25">
      <c r="A8" s="5">
        <v>500</v>
      </c>
      <c r="B8" s="212" t="s">
        <v>11</v>
      </c>
      <c r="C8" s="212"/>
      <c r="D8" s="212"/>
      <c r="E8" s="7">
        <v>15</v>
      </c>
      <c r="F8" s="8">
        <v>17947</v>
      </c>
      <c r="G8" s="9">
        <v>21694</v>
      </c>
      <c r="H8" s="2"/>
    </row>
    <row r="9" spans="1:8" s="4" customFormat="1" ht="20.25" customHeight="1" x14ac:dyDescent="0.25">
      <c r="A9" s="5">
        <v>600</v>
      </c>
      <c r="B9" s="212" t="s">
        <v>12</v>
      </c>
      <c r="C9" s="212"/>
      <c r="D9" s="212"/>
      <c r="E9" s="7">
        <v>1</v>
      </c>
      <c r="F9" s="8">
        <v>13573</v>
      </c>
      <c r="G9" s="9">
        <v>13573</v>
      </c>
      <c r="H9" s="2"/>
    </row>
    <row r="10" spans="1:8" s="2" customFormat="1" ht="26.4" customHeight="1" x14ac:dyDescent="0.25">
      <c r="A10" s="213" t="s">
        <v>13</v>
      </c>
      <c r="B10" s="214"/>
      <c r="C10" s="214"/>
      <c r="D10" s="214"/>
      <c r="E10" s="11">
        <f>SUM(E6:E9)</f>
        <v>23</v>
      </c>
      <c r="F10" s="12"/>
      <c r="G10" s="13"/>
    </row>
    <row r="11" spans="1:8" s="2" customFormat="1" x14ac:dyDescent="0.25">
      <c r="A11" s="215" t="s">
        <v>14</v>
      </c>
      <c r="B11" s="216"/>
      <c r="C11" s="216"/>
      <c r="D11" s="216"/>
      <c r="E11" s="216"/>
      <c r="F11" s="216"/>
      <c r="G11" s="217"/>
    </row>
    <row r="12" spans="1:8" s="2" customFormat="1" ht="20.25" customHeight="1" x14ac:dyDescent="0.25">
      <c r="A12" s="5"/>
      <c r="B12" s="205"/>
      <c r="C12" s="205"/>
      <c r="D12" s="205"/>
      <c r="E12" s="7"/>
      <c r="F12" s="8"/>
      <c r="G12" s="9"/>
    </row>
    <row r="13" spans="1:8" s="2" customFormat="1" ht="14.75" customHeight="1" x14ac:dyDescent="0.25">
      <c r="A13" s="219" t="s">
        <v>15</v>
      </c>
      <c r="B13" s="220"/>
      <c r="C13" s="220"/>
      <c r="D13" s="220"/>
      <c r="E13" s="15">
        <f>SUM(E12:E12)</f>
        <v>0</v>
      </c>
      <c r="F13" s="16"/>
      <c r="G13" s="17"/>
    </row>
    <row r="14" spans="1:8" s="2" customFormat="1" x14ac:dyDescent="0.25">
      <c r="A14" s="221" t="s">
        <v>16</v>
      </c>
      <c r="B14" s="222"/>
      <c r="C14" s="222"/>
      <c r="D14" s="222"/>
      <c r="E14" s="222"/>
      <c r="F14" s="222"/>
      <c r="G14" s="223"/>
    </row>
    <row r="15" spans="1:8" s="2" customFormat="1" ht="23.25" customHeight="1" x14ac:dyDescent="0.25">
      <c r="A15" s="5">
        <v>99999</v>
      </c>
      <c r="B15" s="212" t="s">
        <v>17</v>
      </c>
      <c r="C15" s="212"/>
      <c r="D15" s="212"/>
      <c r="E15" s="18">
        <v>19</v>
      </c>
      <c r="F15" s="8">
        <v>5947.64</v>
      </c>
      <c r="G15" s="9">
        <v>13849</v>
      </c>
    </row>
    <row r="16" spans="1:8" s="2" customFormat="1" ht="23.25" customHeight="1" x14ac:dyDescent="0.25">
      <c r="A16" s="5">
        <v>99999</v>
      </c>
      <c r="B16" s="212" t="s">
        <v>18</v>
      </c>
      <c r="C16" s="212"/>
      <c r="D16" s="212"/>
      <c r="E16" s="18">
        <v>39</v>
      </c>
      <c r="F16" s="8">
        <v>132</v>
      </c>
      <c r="G16" s="9">
        <v>180</v>
      </c>
    </row>
    <row r="17" spans="1:7" s="2" customFormat="1" ht="12" customHeight="1" x14ac:dyDescent="0.25">
      <c r="A17" s="219" t="s">
        <v>19</v>
      </c>
      <c r="B17" s="220"/>
      <c r="C17" s="220"/>
      <c r="D17" s="220"/>
      <c r="E17" s="15">
        <f>SUM(E15)</f>
        <v>19</v>
      </c>
      <c r="F17" s="16"/>
      <c r="G17" s="17"/>
    </row>
    <row r="18" spans="1:7" s="2" customFormat="1" ht="14.4" customHeight="1" x14ac:dyDescent="0.25">
      <c r="A18" s="224" t="s">
        <v>20</v>
      </c>
      <c r="B18" s="225"/>
      <c r="C18" s="225"/>
      <c r="D18" s="225"/>
      <c r="E18" s="19">
        <v>125</v>
      </c>
      <c r="F18" s="20"/>
      <c r="G18" s="21"/>
    </row>
    <row r="19" spans="1:7" s="2" customFormat="1" ht="22.5" customHeight="1" x14ac:dyDescent="0.25">
      <c r="A19" s="218" t="s">
        <v>21</v>
      </c>
      <c r="B19" s="218"/>
      <c r="C19" s="218"/>
      <c r="D19" s="218"/>
      <c r="E19" s="218"/>
      <c r="F19" s="218"/>
      <c r="G19" s="218"/>
    </row>
    <row r="20" spans="1:7" s="2" customFormat="1" ht="12" customHeight="1" x14ac:dyDescent="0.25">
      <c r="A20" s="23"/>
      <c r="B20" s="23"/>
      <c r="C20" s="23"/>
      <c r="D20" s="23"/>
      <c r="E20" s="23"/>
      <c r="F20" s="23"/>
      <c r="G20" s="23"/>
    </row>
  </sheetData>
  <mergeCells count="19">
    <mergeCell ref="A19:G19"/>
    <mergeCell ref="A13:D13"/>
    <mergeCell ref="A14:G14"/>
    <mergeCell ref="B15:D15"/>
    <mergeCell ref="B16:D16"/>
    <mergeCell ref="A17:D17"/>
    <mergeCell ref="A18:D18"/>
    <mergeCell ref="B12:D12"/>
    <mergeCell ref="A2:G2"/>
    <mergeCell ref="A3:A4"/>
    <mergeCell ref="B3:D4"/>
    <mergeCell ref="E3:E4"/>
    <mergeCell ref="A5:G5"/>
    <mergeCell ref="B6:D6"/>
    <mergeCell ref="B7:D7"/>
    <mergeCell ref="B8:D8"/>
    <mergeCell ref="B9:D9"/>
    <mergeCell ref="A10:D10"/>
    <mergeCell ref="A11:G11"/>
  </mergeCells>
  <printOptions horizontalCentered="1"/>
  <pageMargins left="0.98425196850393704" right="0.98425196850393704" top="0.94488188976377963" bottom="0.94488188976377963" header="0.31496062992125984" footer="0.31496062992125984"/>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1D034-DE81-4B72-BC68-7690B9A7E5DE}">
  <sheetPr>
    <tabColor theme="4"/>
    <pageSetUpPr fitToPage="1"/>
  </sheetPr>
  <dimension ref="A2:D24"/>
  <sheetViews>
    <sheetView showGridLines="0" tabSelected="1" zoomScaleNormal="100" workbookViewId="0">
      <selection activeCell="A2" sqref="A2:D24"/>
    </sheetView>
  </sheetViews>
  <sheetFormatPr baseColWidth="10" defaultColWidth="11.453125" defaultRowHeight="10.5" x14ac:dyDescent="0.25"/>
  <cols>
    <col min="1" max="1" width="13.36328125" style="24" customWidth="1"/>
    <col min="2" max="2" width="12.6328125" style="24" customWidth="1"/>
    <col min="3" max="3" width="40.36328125" style="24" customWidth="1"/>
    <col min="4" max="4" width="15.6328125" style="2" customWidth="1"/>
    <col min="5" max="16384" width="11.453125" style="24"/>
  </cols>
  <sheetData>
    <row r="2" spans="1:4" ht="67.25" customHeight="1" x14ac:dyDescent="0.25">
      <c r="A2" s="226" t="s">
        <v>116</v>
      </c>
      <c r="B2" s="227"/>
      <c r="C2" s="227"/>
      <c r="D2" s="228"/>
    </row>
    <row r="3" spans="1:4" ht="21.75" customHeight="1" x14ac:dyDescent="0.25">
      <c r="A3" s="1" t="s">
        <v>23</v>
      </c>
      <c r="B3" s="1" t="s">
        <v>24</v>
      </c>
      <c r="C3" s="1" t="s">
        <v>25</v>
      </c>
      <c r="D3" s="25" t="s">
        <v>26</v>
      </c>
    </row>
    <row r="4" spans="1:4" ht="18.75" customHeight="1" x14ac:dyDescent="0.25">
      <c r="A4" s="229" t="s">
        <v>27</v>
      </c>
      <c r="B4" s="386">
        <v>1130</v>
      </c>
      <c r="C4" s="387" t="s">
        <v>28</v>
      </c>
      <c r="D4" s="29">
        <v>4726328</v>
      </c>
    </row>
    <row r="5" spans="1:4" ht="18.75" customHeight="1" x14ac:dyDescent="0.25">
      <c r="A5" s="229"/>
      <c r="B5" s="386">
        <v>1210</v>
      </c>
      <c r="C5" s="387" t="s">
        <v>29</v>
      </c>
      <c r="D5" s="29">
        <v>0</v>
      </c>
    </row>
    <row r="6" spans="1:4" ht="18.75" customHeight="1" x14ac:dyDescent="0.25">
      <c r="A6" s="229"/>
      <c r="B6" s="386">
        <v>1220</v>
      </c>
      <c r="C6" s="387" t="s">
        <v>30</v>
      </c>
      <c r="D6" s="29">
        <v>0</v>
      </c>
    </row>
    <row r="7" spans="1:4" ht="18.75" customHeight="1" x14ac:dyDescent="0.25">
      <c r="A7" s="229"/>
      <c r="B7" s="386">
        <v>1230</v>
      </c>
      <c r="C7" s="387" t="s">
        <v>31</v>
      </c>
      <c r="D7" s="29">
        <v>0</v>
      </c>
    </row>
    <row r="8" spans="1:4" ht="18.75" customHeight="1" x14ac:dyDescent="0.25">
      <c r="A8" s="229"/>
      <c r="B8" s="386">
        <v>1310</v>
      </c>
      <c r="C8" s="387" t="s">
        <v>32</v>
      </c>
      <c r="D8" s="29">
        <v>0</v>
      </c>
    </row>
    <row r="9" spans="1:4" ht="18.75" customHeight="1" x14ac:dyDescent="0.25">
      <c r="A9" s="229"/>
      <c r="B9" s="386">
        <v>1340</v>
      </c>
      <c r="C9" s="387" t="s">
        <v>34</v>
      </c>
      <c r="D9" s="29">
        <v>13815922</v>
      </c>
    </row>
    <row r="10" spans="1:4" ht="18.75" customHeight="1" x14ac:dyDescent="0.25">
      <c r="A10" s="229"/>
      <c r="B10" s="386">
        <v>1540</v>
      </c>
      <c r="C10" s="387" t="s">
        <v>35</v>
      </c>
      <c r="D10" s="29">
        <v>1721592</v>
      </c>
    </row>
    <row r="11" spans="1:4" ht="18.75" customHeight="1" thickBot="1" x14ac:dyDescent="0.3">
      <c r="A11" s="229"/>
      <c r="B11" s="386">
        <v>1590</v>
      </c>
      <c r="C11" s="387" t="s">
        <v>36</v>
      </c>
      <c r="D11" s="29">
        <v>0</v>
      </c>
    </row>
    <row r="12" spans="1:4" ht="18.75" customHeight="1" x14ac:dyDescent="0.25">
      <c r="A12" s="230" t="s">
        <v>37</v>
      </c>
      <c r="B12" s="388">
        <v>1310</v>
      </c>
      <c r="C12" s="387" t="s">
        <v>32</v>
      </c>
      <c r="D12" s="29">
        <v>0</v>
      </c>
    </row>
    <row r="13" spans="1:4" ht="18.75" customHeight="1" x14ac:dyDescent="0.25">
      <c r="A13" s="231"/>
      <c r="B13" s="388">
        <v>1320</v>
      </c>
      <c r="C13" s="387" t="s">
        <v>33</v>
      </c>
      <c r="D13" s="29">
        <v>1420437</v>
      </c>
    </row>
    <row r="14" spans="1:4" ht="18.75" customHeight="1" x14ac:dyDescent="0.25">
      <c r="A14" s="231"/>
      <c r="B14" s="388">
        <v>1540</v>
      </c>
      <c r="C14" s="387" t="s">
        <v>35</v>
      </c>
      <c r="D14" s="29">
        <v>190000</v>
      </c>
    </row>
    <row r="15" spans="1:4" ht="18.75" customHeight="1" x14ac:dyDescent="0.25">
      <c r="A15" s="231"/>
      <c r="B15" s="388">
        <v>1550</v>
      </c>
      <c r="C15" s="387" t="s">
        <v>38</v>
      </c>
      <c r="D15" s="29">
        <v>0</v>
      </c>
    </row>
    <row r="16" spans="1:4" ht="18.75" customHeight="1" x14ac:dyDescent="0.25">
      <c r="A16" s="231"/>
      <c r="B16" s="388">
        <v>1590</v>
      </c>
      <c r="C16" s="387" t="s">
        <v>36</v>
      </c>
      <c r="D16" s="29">
        <v>162000</v>
      </c>
    </row>
    <row r="17" spans="1:4" ht="18.75" customHeight="1" thickBot="1" x14ac:dyDescent="0.3">
      <c r="A17" s="231"/>
      <c r="B17" s="388">
        <v>1710</v>
      </c>
      <c r="C17" s="387" t="s">
        <v>39</v>
      </c>
      <c r="D17" s="29">
        <v>0</v>
      </c>
    </row>
    <row r="18" spans="1:4" ht="18.75" customHeight="1" x14ac:dyDescent="0.25">
      <c r="A18" s="230" t="s">
        <v>40</v>
      </c>
      <c r="B18" s="388">
        <v>1410</v>
      </c>
      <c r="C18" s="387" t="s">
        <v>41</v>
      </c>
      <c r="D18" s="29">
        <v>2372351</v>
      </c>
    </row>
    <row r="19" spans="1:4" ht="18.75" customHeight="1" x14ac:dyDescent="0.25">
      <c r="A19" s="231"/>
      <c r="B19" s="388">
        <v>1420</v>
      </c>
      <c r="C19" s="387" t="s">
        <v>42</v>
      </c>
      <c r="D19" s="29">
        <v>1633474</v>
      </c>
    </row>
    <row r="20" spans="1:4" ht="18.75" customHeight="1" x14ac:dyDescent="0.25">
      <c r="A20" s="231"/>
      <c r="B20" s="388">
        <v>1430</v>
      </c>
      <c r="C20" s="387" t="s">
        <v>43</v>
      </c>
      <c r="D20" s="29">
        <v>1682476</v>
      </c>
    </row>
    <row r="21" spans="1:4" ht="18.75" customHeight="1" x14ac:dyDescent="0.25">
      <c r="A21" s="231"/>
      <c r="B21" s="388">
        <v>1440</v>
      </c>
      <c r="C21" s="387" t="s">
        <v>44</v>
      </c>
      <c r="D21" s="29">
        <v>54650</v>
      </c>
    </row>
    <row r="22" spans="1:4" ht="18.75" customHeight="1" x14ac:dyDescent="0.25">
      <c r="A22" s="231"/>
      <c r="B22" s="388">
        <v>1510</v>
      </c>
      <c r="C22" s="387" t="s">
        <v>45</v>
      </c>
      <c r="D22" s="29">
        <v>236332</v>
      </c>
    </row>
    <row r="23" spans="1:4" ht="18.75" customHeight="1" x14ac:dyDescent="0.25">
      <c r="A23" s="32" t="s">
        <v>46</v>
      </c>
      <c r="B23" s="33">
        <v>1610</v>
      </c>
      <c r="C23" s="34" t="s">
        <v>47</v>
      </c>
      <c r="D23" s="35">
        <v>0</v>
      </c>
    </row>
    <row r="24" spans="1:4" ht="15" customHeight="1" x14ac:dyDescent="0.25">
      <c r="A24" s="232" t="s">
        <v>48</v>
      </c>
      <c r="B24" s="233"/>
      <c r="C24" s="233"/>
      <c r="D24" s="36">
        <f>SUM(D4:D23)</f>
        <v>28015562</v>
      </c>
    </row>
  </sheetData>
  <mergeCells count="5">
    <mergeCell ref="A2:D2"/>
    <mergeCell ref="A4:A11"/>
    <mergeCell ref="A12:A17"/>
    <mergeCell ref="A18:A22"/>
    <mergeCell ref="A24:C24"/>
  </mergeCells>
  <printOptions horizontalCentered="1"/>
  <pageMargins left="0.98425196850393704" right="0.98425196850393704" top="0.98425196850393704" bottom="0.98425196850393704" header="0.31496062992125984" footer="0.31496062992125984"/>
  <pageSetup paperSize="9" scale="9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6DE1F-109A-49C0-AB6B-D971A2483DF1}">
  <sheetPr>
    <tabColor theme="4"/>
    <pageSetUpPr fitToPage="1"/>
  </sheetPr>
  <dimension ref="A2:H30"/>
  <sheetViews>
    <sheetView showGridLines="0" topLeftCell="A11" zoomScaleNormal="100" workbookViewId="0">
      <selection sqref="A1:G10"/>
    </sheetView>
  </sheetViews>
  <sheetFormatPr baseColWidth="10" defaultColWidth="11.54296875" defaultRowHeight="10.5" x14ac:dyDescent="0.25"/>
  <cols>
    <col min="1" max="3" width="12.6328125" style="24" customWidth="1"/>
    <col min="4" max="4" width="20.08984375" style="24" customWidth="1"/>
    <col min="5" max="5" width="9.453125" style="24" customWidth="1"/>
    <col min="6" max="6" width="12.36328125" style="24" customWidth="1"/>
    <col min="7" max="7" width="14.54296875" style="24" customWidth="1"/>
    <col min="8" max="8" width="5.36328125" style="2" customWidth="1"/>
    <col min="9" max="16384" width="11.54296875" style="3"/>
  </cols>
  <sheetData>
    <row r="2" spans="1:8" ht="65.400000000000006" customHeight="1" x14ac:dyDescent="0.25">
      <c r="A2" s="234" t="s">
        <v>117</v>
      </c>
      <c r="B2" s="235"/>
      <c r="C2" s="235"/>
      <c r="D2" s="235"/>
      <c r="E2" s="235"/>
      <c r="F2" s="235"/>
      <c r="G2" s="235"/>
    </row>
    <row r="3" spans="1:8" s="4" customFormat="1" ht="17" customHeight="1" x14ac:dyDescent="0.25">
      <c r="A3" s="255" t="s">
        <v>1</v>
      </c>
      <c r="B3" s="255" t="s">
        <v>2</v>
      </c>
      <c r="C3" s="255"/>
      <c r="D3" s="255"/>
      <c r="E3" s="255" t="s">
        <v>3</v>
      </c>
      <c r="F3" s="66" t="s">
        <v>4</v>
      </c>
      <c r="G3" s="66" t="s">
        <v>5</v>
      </c>
      <c r="H3" s="2"/>
    </row>
    <row r="4" spans="1:8" s="4" customFormat="1" ht="25.25" customHeight="1" x14ac:dyDescent="0.25">
      <c r="A4" s="255"/>
      <c r="B4" s="255"/>
      <c r="C4" s="255"/>
      <c r="D4" s="255"/>
      <c r="E4" s="255"/>
      <c r="F4" s="66" t="s">
        <v>6</v>
      </c>
      <c r="G4" s="66" t="s">
        <v>7</v>
      </c>
      <c r="H4" s="2"/>
    </row>
    <row r="5" spans="1:8" s="4" customFormat="1" x14ac:dyDescent="0.25">
      <c r="A5" s="221" t="s">
        <v>8</v>
      </c>
      <c r="B5" s="222"/>
      <c r="C5" s="222"/>
      <c r="D5" s="222"/>
      <c r="E5" s="222"/>
      <c r="F5" s="222"/>
      <c r="G5" s="223"/>
      <c r="H5" s="2"/>
    </row>
    <row r="6" spans="1:8" s="4" customFormat="1" ht="20.25" customHeight="1" x14ac:dyDescent="0.25">
      <c r="A6" s="5">
        <v>12</v>
      </c>
      <c r="B6" s="211" t="s">
        <v>9</v>
      </c>
      <c r="C6" s="211"/>
      <c r="D6" s="211"/>
      <c r="E6" s="7">
        <v>1</v>
      </c>
      <c r="F6" s="8">
        <v>76179.399999999994</v>
      </c>
      <c r="G6" s="9">
        <v>76179.399999999994</v>
      </c>
      <c r="H6" s="2"/>
    </row>
    <row r="7" spans="1:8" s="4" customFormat="1" ht="20.25" customHeight="1" x14ac:dyDescent="0.25">
      <c r="A7" s="5">
        <v>300</v>
      </c>
      <c r="B7" s="212" t="s">
        <v>96</v>
      </c>
      <c r="C7" s="212"/>
      <c r="D7" s="212"/>
      <c r="E7" s="7">
        <v>6</v>
      </c>
      <c r="F7" s="8">
        <v>26275</v>
      </c>
      <c r="G7" s="9">
        <v>36775</v>
      </c>
      <c r="H7" s="2"/>
    </row>
    <row r="8" spans="1:8" s="4" customFormat="1" ht="33" customHeight="1" x14ac:dyDescent="0.25">
      <c r="A8" s="5">
        <v>500</v>
      </c>
      <c r="B8" s="212" t="s">
        <v>118</v>
      </c>
      <c r="C8" s="212"/>
      <c r="D8" s="212"/>
      <c r="E8" s="39">
        <v>26</v>
      </c>
      <c r="F8" s="8">
        <v>16201</v>
      </c>
      <c r="G8" s="9">
        <v>21143</v>
      </c>
      <c r="H8" s="2"/>
    </row>
    <row r="9" spans="1:8" s="4" customFormat="1" ht="20.25" customHeight="1" x14ac:dyDescent="0.25">
      <c r="A9" s="5">
        <v>700</v>
      </c>
      <c r="B9" s="211" t="s">
        <v>99</v>
      </c>
      <c r="C9" s="211"/>
      <c r="D9" s="211"/>
      <c r="E9" s="7">
        <v>5</v>
      </c>
      <c r="F9" s="8">
        <v>10077</v>
      </c>
      <c r="G9" s="9">
        <v>14606</v>
      </c>
      <c r="H9" s="2"/>
    </row>
    <row r="10" spans="1:8" s="4" customFormat="1" ht="20.25" customHeight="1" x14ac:dyDescent="0.25">
      <c r="A10" s="5">
        <v>800</v>
      </c>
      <c r="B10" s="211" t="s">
        <v>119</v>
      </c>
      <c r="C10" s="211"/>
      <c r="D10" s="211"/>
      <c r="E10" s="7">
        <v>1</v>
      </c>
      <c r="F10" s="8">
        <v>9603</v>
      </c>
      <c r="G10" s="9">
        <v>9603</v>
      </c>
      <c r="H10" s="2"/>
    </row>
    <row r="11" spans="1:8" ht="20.25" customHeight="1" x14ac:dyDescent="0.25">
      <c r="A11" s="5">
        <v>900</v>
      </c>
      <c r="B11" s="211" t="s">
        <v>101</v>
      </c>
      <c r="C11" s="211"/>
      <c r="D11" s="211"/>
      <c r="E11" s="7">
        <v>0</v>
      </c>
      <c r="F11" s="8">
        <v>0</v>
      </c>
      <c r="G11" s="9">
        <v>0</v>
      </c>
    </row>
    <row r="12" spans="1:8" ht="20.25" customHeight="1" x14ac:dyDescent="0.25">
      <c r="A12" s="5">
        <v>1000</v>
      </c>
      <c r="B12" s="211" t="s">
        <v>102</v>
      </c>
      <c r="C12" s="211"/>
      <c r="D12" s="211"/>
      <c r="E12" s="7">
        <v>0</v>
      </c>
      <c r="F12" s="8">
        <v>0</v>
      </c>
      <c r="G12" s="9">
        <v>0</v>
      </c>
    </row>
    <row r="13" spans="1:8" ht="20.25" customHeight="1" x14ac:dyDescent="0.25">
      <c r="A13" s="5">
        <v>1100</v>
      </c>
      <c r="B13" s="211" t="s">
        <v>103</v>
      </c>
      <c r="C13" s="211"/>
      <c r="D13" s="211"/>
      <c r="E13" s="7">
        <v>0</v>
      </c>
      <c r="F13" s="8">
        <v>0</v>
      </c>
      <c r="G13" s="9">
        <v>0</v>
      </c>
    </row>
    <row r="14" spans="1:8" ht="20.25" customHeight="1" x14ac:dyDescent="0.25">
      <c r="A14" s="5">
        <v>1200</v>
      </c>
      <c r="B14" s="211" t="s">
        <v>104</v>
      </c>
      <c r="C14" s="211"/>
      <c r="D14" s="211"/>
      <c r="E14" s="7">
        <v>0</v>
      </c>
      <c r="F14" s="8">
        <v>0</v>
      </c>
      <c r="G14" s="9">
        <v>0</v>
      </c>
      <c r="H14" s="47"/>
    </row>
    <row r="15" spans="1:8" ht="20.25" customHeight="1" x14ac:dyDescent="0.25">
      <c r="A15" s="5">
        <v>1300</v>
      </c>
      <c r="B15" s="212" t="s">
        <v>105</v>
      </c>
      <c r="C15" s="212"/>
      <c r="D15" s="212"/>
      <c r="E15" s="7">
        <v>0</v>
      </c>
      <c r="F15" s="8">
        <v>0</v>
      </c>
      <c r="G15" s="9">
        <v>0</v>
      </c>
    </row>
    <row r="16" spans="1:8" s="2" customFormat="1" ht="15.75" customHeight="1" x14ac:dyDescent="0.25">
      <c r="A16" s="213" t="s">
        <v>13</v>
      </c>
      <c r="B16" s="214"/>
      <c r="C16" s="214"/>
      <c r="D16" s="214"/>
      <c r="E16" s="11">
        <f>SUM(E6:E15)</f>
        <v>39</v>
      </c>
      <c r="F16" s="12"/>
      <c r="G16" s="13"/>
    </row>
    <row r="17" spans="1:7" s="2" customFormat="1" x14ac:dyDescent="0.25">
      <c r="A17" s="234" t="s">
        <v>14</v>
      </c>
      <c r="B17" s="234"/>
      <c r="C17" s="234"/>
      <c r="D17" s="234"/>
      <c r="E17" s="234"/>
      <c r="F17" s="234"/>
      <c r="G17" s="234"/>
    </row>
    <row r="18" spans="1:7" s="2" customFormat="1" ht="20.25" customHeight="1" x14ac:dyDescent="0.25">
      <c r="A18" s="5">
        <v>5010</v>
      </c>
      <c r="B18" s="205" t="s">
        <v>106</v>
      </c>
      <c r="C18" s="205"/>
      <c r="D18" s="205"/>
      <c r="E18" s="7">
        <v>0</v>
      </c>
      <c r="F18" s="8">
        <v>0</v>
      </c>
      <c r="G18" s="9">
        <v>0</v>
      </c>
    </row>
    <row r="19" spans="1:7" s="2" customFormat="1" ht="20.25" customHeight="1" x14ac:dyDescent="0.25">
      <c r="A19" s="5">
        <v>5030</v>
      </c>
      <c r="B19" s="205" t="s">
        <v>115</v>
      </c>
      <c r="C19" s="205"/>
      <c r="D19" s="205"/>
      <c r="E19" s="7">
        <v>0</v>
      </c>
      <c r="F19" s="8">
        <v>0</v>
      </c>
      <c r="G19" s="9">
        <v>0</v>
      </c>
    </row>
    <row r="20" spans="1:7" s="2" customFormat="1" ht="14.75" customHeight="1" x14ac:dyDescent="0.25">
      <c r="A20" s="219" t="s">
        <v>15</v>
      </c>
      <c r="B20" s="220"/>
      <c r="C20" s="220"/>
      <c r="D20" s="220"/>
      <c r="E20" s="15">
        <f>SUM(E18:E19)</f>
        <v>0</v>
      </c>
      <c r="F20" s="16"/>
      <c r="G20" s="17"/>
    </row>
    <row r="21" spans="1:7" s="2" customFormat="1" x14ac:dyDescent="0.25">
      <c r="A21" s="234" t="s">
        <v>16</v>
      </c>
      <c r="B21" s="234"/>
      <c r="C21" s="234"/>
      <c r="D21" s="234"/>
      <c r="E21" s="234"/>
      <c r="F21" s="234"/>
      <c r="G21" s="234"/>
    </row>
    <row r="22" spans="1:7" s="2" customFormat="1" ht="23.25" customHeight="1" x14ac:dyDescent="0.25">
      <c r="A22" s="5">
        <v>99999</v>
      </c>
      <c r="B22" s="205" t="s">
        <v>120</v>
      </c>
      <c r="C22" s="205"/>
      <c r="D22" s="205"/>
      <c r="E22" s="18">
        <v>1</v>
      </c>
      <c r="F22" s="8">
        <v>11325.9</v>
      </c>
      <c r="G22" s="9">
        <v>11325.9</v>
      </c>
    </row>
    <row r="23" spans="1:7" s="2" customFormat="1" ht="23.25" customHeight="1" x14ac:dyDescent="0.25">
      <c r="A23" s="5">
        <v>99999</v>
      </c>
      <c r="B23" s="205" t="s">
        <v>59</v>
      </c>
      <c r="C23" s="205"/>
      <c r="D23" s="205"/>
      <c r="E23" s="18">
        <v>3</v>
      </c>
      <c r="F23" s="8">
        <v>7470</v>
      </c>
      <c r="G23" s="9">
        <v>9590</v>
      </c>
    </row>
    <row r="24" spans="1:7" s="2" customFormat="1" ht="23.25" customHeight="1" x14ac:dyDescent="0.25">
      <c r="A24" s="5">
        <v>99999</v>
      </c>
      <c r="B24" s="205" t="s">
        <v>121</v>
      </c>
      <c r="C24" s="205"/>
      <c r="D24" s="205"/>
      <c r="E24" s="18">
        <v>2</v>
      </c>
      <c r="F24" s="8">
        <v>7470</v>
      </c>
      <c r="G24" s="9">
        <v>7470</v>
      </c>
    </row>
    <row r="25" spans="1:7" s="2" customFormat="1" ht="23.25" customHeight="1" x14ac:dyDescent="0.25">
      <c r="A25" s="5">
        <v>99999</v>
      </c>
      <c r="B25" s="242" t="s">
        <v>122</v>
      </c>
      <c r="C25" s="242"/>
      <c r="D25" s="242"/>
      <c r="E25" s="18">
        <v>34</v>
      </c>
      <c r="F25" s="8">
        <v>22019.1</v>
      </c>
      <c r="G25" s="9">
        <v>22019.1</v>
      </c>
    </row>
    <row r="26" spans="1:7" s="2" customFormat="1" ht="14.25" customHeight="1" x14ac:dyDescent="0.25">
      <c r="A26" s="219" t="s">
        <v>19</v>
      </c>
      <c r="B26" s="220"/>
      <c r="C26" s="220"/>
      <c r="D26" s="220"/>
      <c r="E26" s="15">
        <f>SUM(E22:E25)</f>
        <v>40</v>
      </c>
      <c r="F26" s="16"/>
      <c r="G26" s="17"/>
    </row>
    <row r="27" spans="1:7" s="2" customFormat="1" ht="13.25" customHeight="1" x14ac:dyDescent="0.25">
      <c r="A27" s="224" t="s">
        <v>20</v>
      </c>
      <c r="B27" s="225"/>
      <c r="C27" s="225"/>
      <c r="D27" s="225"/>
      <c r="E27" s="19">
        <f>E26+E20+E16</f>
        <v>79</v>
      </c>
      <c r="F27" s="20"/>
      <c r="G27" s="21"/>
    </row>
    <row r="28" spans="1:7" s="2" customFormat="1" ht="22.5" customHeight="1" x14ac:dyDescent="0.25">
      <c r="A28" s="241" t="s">
        <v>21</v>
      </c>
      <c r="B28" s="241"/>
      <c r="C28" s="241"/>
      <c r="D28" s="241"/>
      <c r="E28" s="241"/>
      <c r="F28" s="241"/>
      <c r="G28" s="241"/>
    </row>
    <row r="29" spans="1:7" s="2" customFormat="1" ht="12" customHeight="1" x14ac:dyDescent="0.25">
      <c r="A29" s="57"/>
      <c r="B29" s="57"/>
      <c r="C29" s="57"/>
      <c r="D29" s="57"/>
      <c r="E29" s="57"/>
      <c r="F29" s="57"/>
      <c r="G29" s="57"/>
    </row>
    <row r="30" spans="1:7" s="2" customFormat="1" ht="33.75" customHeight="1" x14ac:dyDescent="0.25">
      <c r="A30" s="24"/>
      <c r="B30" s="24"/>
      <c r="C30" s="24"/>
      <c r="D30" s="24"/>
      <c r="E30" s="24"/>
      <c r="F30" s="24"/>
      <c r="G30" s="24"/>
    </row>
  </sheetData>
  <mergeCells count="28">
    <mergeCell ref="B25:D25"/>
    <mergeCell ref="A26:D26"/>
    <mergeCell ref="A27:D27"/>
    <mergeCell ref="A28:G28"/>
    <mergeCell ref="B19:D19"/>
    <mergeCell ref="A20:D20"/>
    <mergeCell ref="A21:G21"/>
    <mergeCell ref="B22:D22"/>
    <mergeCell ref="B23:D23"/>
    <mergeCell ref="B24:D24"/>
    <mergeCell ref="B18:D18"/>
    <mergeCell ref="B7:D7"/>
    <mergeCell ref="B8:D8"/>
    <mergeCell ref="B9:D9"/>
    <mergeCell ref="B10:D10"/>
    <mergeCell ref="B11:D11"/>
    <mergeCell ref="B12:D12"/>
    <mergeCell ref="B13:D13"/>
    <mergeCell ref="B14:D14"/>
    <mergeCell ref="B15:D15"/>
    <mergeCell ref="A16:D16"/>
    <mergeCell ref="A17:G17"/>
    <mergeCell ref="B6:D6"/>
    <mergeCell ref="A2:G2"/>
    <mergeCell ref="A3:A4"/>
    <mergeCell ref="B3:D4"/>
    <mergeCell ref="E3:E4"/>
    <mergeCell ref="A5:G5"/>
  </mergeCells>
  <printOptions horizontalCentered="1"/>
  <pageMargins left="0.98425196850393704" right="0.98425196850393704" top="0.98425196850393704" bottom="0.98425196850393704" header="0.31496062992125984" footer="0.31496062992125984"/>
  <pageSetup paperSize="9" scale="8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E8E1E-0C9D-4F69-9972-D6B97551E9FD}">
  <sheetPr>
    <tabColor theme="4"/>
    <pageSetUpPr fitToPage="1"/>
  </sheetPr>
  <dimension ref="A2:I30"/>
  <sheetViews>
    <sheetView showGridLines="0" topLeftCell="N12" zoomScaleNormal="100" workbookViewId="0">
      <selection activeCell="Q24" sqref="Q24"/>
    </sheetView>
  </sheetViews>
  <sheetFormatPr baseColWidth="10" defaultColWidth="11.453125" defaultRowHeight="10.5" x14ac:dyDescent="0.25"/>
  <cols>
    <col min="1" max="1" width="13.36328125" style="24" customWidth="1"/>
    <col min="2" max="2" width="12.6328125" style="24" customWidth="1"/>
    <col min="3" max="3" width="40.36328125" style="24" customWidth="1"/>
    <col min="4" max="4" width="15.6328125" style="2" customWidth="1"/>
    <col min="5" max="6" width="11.453125" style="24"/>
    <col min="7" max="7" width="12.54296875" style="24" bestFit="1" customWidth="1"/>
    <col min="8" max="8" width="11.6328125" style="24" bestFit="1" customWidth="1"/>
    <col min="9" max="16384" width="11.453125" style="24"/>
  </cols>
  <sheetData>
    <row r="2" spans="1:9" ht="67.25" customHeight="1" x14ac:dyDescent="0.25">
      <c r="A2" s="256" t="s">
        <v>123</v>
      </c>
      <c r="B2" s="257"/>
      <c r="C2" s="257"/>
      <c r="D2" s="258"/>
    </row>
    <row r="3" spans="1:9" ht="21.75" customHeight="1" x14ac:dyDescent="0.25">
      <c r="A3" s="66" t="s">
        <v>23</v>
      </c>
      <c r="B3" s="66" t="s">
        <v>24</v>
      </c>
      <c r="C3" s="66" t="s">
        <v>25</v>
      </c>
      <c r="D3" s="67" t="s">
        <v>26</v>
      </c>
    </row>
    <row r="4" spans="1:9" ht="18.75" customHeight="1" x14ac:dyDescent="0.35">
      <c r="A4" s="259" t="s">
        <v>27</v>
      </c>
      <c r="B4" s="18">
        <v>1130</v>
      </c>
      <c r="C4" s="10" t="s">
        <v>28</v>
      </c>
      <c r="D4" s="29">
        <v>4095210</v>
      </c>
      <c r="E4"/>
      <c r="F4"/>
      <c r="G4"/>
      <c r="H4"/>
      <c r="I4"/>
    </row>
    <row r="5" spans="1:9" ht="18.75" customHeight="1" x14ac:dyDescent="0.35">
      <c r="A5" s="259"/>
      <c r="B5" s="18">
        <v>1210</v>
      </c>
      <c r="C5" s="10" t="s">
        <v>29</v>
      </c>
      <c r="D5" s="29">
        <v>9680604</v>
      </c>
      <c r="E5"/>
      <c r="F5"/>
      <c r="G5"/>
      <c r="H5"/>
      <c r="I5"/>
    </row>
    <row r="6" spans="1:9" ht="18.75" customHeight="1" x14ac:dyDescent="0.35">
      <c r="A6" s="259"/>
      <c r="B6" s="18">
        <v>1220</v>
      </c>
      <c r="C6" s="10" t="s">
        <v>30</v>
      </c>
      <c r="D6" s="29">
        <v>0</v>
      </c>
      <c r="E6"/>
      <c r="F6"/>
      <c r="G6"/>
      <c r="H6"/>
      <c r="I6"/>
    </row>
    <row r="7" spans="1:9" ht="18.75" customHeight="1" x14ac:dyDescent="0.35">
      <c r="A7" s="259"/>
      <c r="B7" s="18">
        <v>1230</v>
      </c>
      <c r="C7" s="10" t="s">
        <v>31</v>
      </c>
      <c r="D7" s="29">
        <v>0</v>
      </c>
      <c r="E7"/>
      <c r="F7"/>
      <c r="G7"/>
      <c r="H7"/>
      <c r="I7"/>
    </row>
    <row r="8" spans="1:9" ht="18.75" customHeight="1" x14ac:dyDescent="0.35">
      <c r="A8" s="259"/>
      <c r="B8" s="18">
        <v>1310</v>
      </c>
      <c r="C8" s="10" t="s">
        <v>32</v>
      </c>
      <c r="D8" s="29">
        <v>62520</v>
      </c>
      <c r="E8"/>
      <c r="F8"/>
      <c r="G8"/>
      <c r="H8"/>
      <c r="I8"/>
    </row>
    <row r="9" spans="1:9" ht="18.75" customHeight="1" x14ac:dyDescent="0.35">
      <c r="A9" s="259"/>
      <c r="B9" s="18">
        <v>1340</v>
      </c>
      <c r="C9" s="10" t="s">
        <v>34</v>
      </c>
      <c r="D9" s="29">
        <v>4734283</v>
      </c>
      <c r="E9"/>
      <c r="F9"/>
      <c r="G9"/>
      <c r="H9"/>
      <c r="I9"/>
    </row>
    <row r="10" spans="1:9" ht="18.75" customHeight="1" x14ac:dyDescent="0.35">
      <c r="A10" s="259"/>
      <c r="B10" s="18">
        <v>1540</v>
      </c>
      <c r="C10" s="10" t="s">
        <v>35</v>
      </c>
      <c r="D10" s="29">
        <v>1478520</v>
      </c>
      <c r="E10"/>
      <c r="F10"/>
      <c r="G10"/>
      <c r="H10"/>
      <c r="I10"/>
    </row>
    <row r="11" spans="1:9" ht="18.75" customHeight="1" thickBot="1" x14ac:dyDescent="0.4">
      <c r="A11" s="259"/>
      <c r="B11" s="18">
        <v>1590</v>
      </c>
      <c r="C11" s="10" t="s">
        <v>36</v>
      </c>
      <c r="D11" s="29">
        <v>0</v>
      </c>
      <c r="E11"/>
      <c r="F11"/>
      <c r="G11"/>
      <c r="H11"/>
      <c r="I11"/>
    </row>
    <row r="12" spans="1:9" ht="18.75" customHeight="1" x14ac:dyDescent="0.35">
      <c r="A12" s="260" t="s">
        <v>37</v>
      </c>
      <c r="B12" s="7">
        <v>1310</v>
      </c>
      <c r="C12" s="10" t="s">
        <v>32</v>
      </c>
      <c r="D12" s="29">
        <v>0</v>
      </c>
      <c r="E12"/>
      <c r="F12"/>
      <c r="G12"/>
      <c r="H12"/>
      <c r="I12"/>
    </row>
    <row r="13" spans="1:9" ht="18.75" customHeight="1" x14ac:dyDescent="0.35">
      <c r="A13" s="261"/>
      <c r="B13" s="18">
        <v>1320</v>
      </c>
      <c r="C13" s="10" t="s">
        <v>33</v>
      </c>
      <c r="D13" s="29">
        <v>1295955</v>
      </c>
      <c r="E13"/>
      <c r="F13"/>
      <c r="G13"/>
      <c r="H13"/>
      <c r="I13"/>
    </row>
    <row r="14" spans="1:9" ht="18.75" customHeight="1" x14ac:dyDescent="0.35">
      <c r="A14" s="261"/>
      <c r="B14" s="7">
        <v>1540</v>
      </c>
      <c r="C14" s="10" t="s">
        <v>35</v>
      </c>
      <c r="D14" s="29">
        <v>211400</v>
      </c>
      <c r="E14"/>
      <c r="F14"/>
      <c r="G14"/>
      <c r="H14"/>
      <c r="I14"/>
    </row>
    <row r="15" spans="1:9" ht="18.75" customHeight="1" x14ac:dyDescent="0.35">
      <c r="A15" s="261"/>
      <c r="B15" s="7">
        <v>1550</v>
      </c>
      <c r="C15" s="10" t="s">
        <v>38</v>
      </c>
      <c r="D15" s="29">
        <v>7200</v>
      </c>
      <c r="E15"/>
      <c r="F15"/>
      <c r="G15"/>
      <c r="H15"/>
      <c r="I15"/>
    </row>
    <row r="16" spans="1:9" ht="18.75" customHeight="1" x14ac:dyDescent="0.35">
      <c r="A16" s="261"/>
      <c r="B16" s="7">
        <v>1590</v>
      </c>
      <c r="C16" s="10" t="s">
        <v>36</v>
      </c>
      <c r="D16" s="29">
        <v>108213</v>
      </c>
      <c r="E16"/>
      <c r="F16"/>
      <c r="G16"/>
      <c r="H16"/>
      <c r="I16"/>
    </row>
    <row r="17" spans="1:9" ht="18.75" customHeight="1" thickBot="1" x14ac:dyDescent="0.4">
      <c r="A17" s="261"/>
      <c r="B17" s="7">
        <v>1710</v>
      </c>
      <c r="C17" s="10" t="s">
        <v>39</v>
      </c>
      <c r="D17" s="29">
        <v>76184</v>
      </c>
      <c r="E17"/>
      <c r="F17"/>
      <c r="G17"/>
      <c r="H17"/>
      <c r="I17"/>
    </row>
    <row r="18" spans="1:9" ht="18.75" customHeight="1" x14ac:dyDescent="0.35">
      <c r="A18" s="260" t="s">
        <v>40</v>
      </c>
      <c r="B18" s="7">
        <v>1410</v>
      </c>
      <c r="C18" s="10" t="s">
        <v>41</v>
      </c>
      <c r="D18" s="29">
        <v>449816</v>
      </c>
      <c r="E18"/>
      <c r="F18"/>
      <c r="G18"/>
      <c r="H18"/>
      <c r="I18"/>
    </row>
    <row r="19" spans="1:9" ht="18.75" customHeight="1" x14ac:dyDescent="0.35">
      <c r="A19" s="261"/>
      <c r="B19" s="7">
        <v>1420</v>
      </c>
      <c r="C19" s="10" t="s">
        <v>42</v>
      </c>
      <c r="D19" s="29">
        <v>205261</v>
      </c>
      <c r="E19"/>
      <c r="F19"/>
      <c r="G19"/>
      <c r="H19"/>
      <c r="I19"/>
    </row>
    <row r="20" spans="1:9" ht="18.75" customHeight="1" x14ac:dyDescent="0.35">
      <c r="A20" s="261"/>
      <c r="B20" s="7">
        <v>1430</v>
      </c>
      <c r="C20" s="10" t="s">
        <v>43</v>
      </c>
      <c r="D20" s="29">
        <v>458862</v>
      </c>
      <c r="E20"/>
      <c r="F20"/>
      <c r="G20"/>
      <c r="H20"/>
      <c r="I20"/>
    </row>
    <row r="21" spans="1:9" ht="18.75" customHeight="1" x14ac:dyDescent="0.35">
      <c r="A21" s="261"/>
      <c r="B21" s="7">
        <v>1440</v>
      </c>
      <c r="C21" s="10" t="s">
        <v>44</v>
      </c>
      <c r="D21" s="29">
        <v>67470</v>
      </c>
      <c r="F21"/>
      <c r="G21"/>
      <c r="H21"/>
      <c r="I21"/>
    </row>
    <row r="22" spans="1:9" ht="18.75" customHeight="1" x14ac:dyDescent="0.35">
      <c r="A22" s="261"/>
      <c r="B22" s="7">
        <v>1510</v>
      </c>
      <c r="C22" s="10" t="s">
        <v>45</v>
      </c>
      <c r="D22" s="68">
        <v>189542</v>
      </c>
      <c r="F22"/>
      <c r="G22"/>
      <c r="H22"/>
      <c r="I22"/>
    </row>
    <row r="23" spans="1:9" ht="18.75" customHeight="1" x14ac:dyDescent="0.35">
      <c r="A23" s="69" t="s">
        <v>46</v>
      </c>
      <c r="B23" s="70">
        <v>1610</v>
      </c>
      <c r="C23" s="22" t="s">
        <v>47</v>
      </c>
      <c r="D23" s="29">
        <v>0</v>
      </c>
      <c r="F23"/>
      <c r="G23"/>
      <c r="H23"/>
      <c r="I23"/>
    </row>
    <row r="24" spans="1:9" ht="15" customHeight="1" x14ac:dyDescent="0.35">
      <c r="A24" s="262" t="s">
        <v>48</v>
      </c>
      <c r="B24" s="263"/>
      <c r="C24" s="263"/>
      <c r="D24" s="71">
        <f>SUM(D4:D23)</f>
        <v>23121040</v>
      </c>
      <c r="F24"/>
      <c r="G24"/>
      <c r="H24"/>
      <c r="I24"/>
    </row>
    <row r="25" spans="1:9" ht="14.5" x14ac:dyDescent="0.35">
      <c r="F25"/>
      <c r="G25"/>
      <c r="H25"/>
      <c r="I25"/>
    </row>
    <row r="26" spans="1:9" ht="14.5" x14ac:dyDescent="0.35">
      <c r="F26"/>
      <c r="G26"/>
      <c r="H26"/>
      <c r="I26"/>
    </row>
    <row r="27" spans="1:9" ht="14.5" x14ac:dyDescent="0.35">
      <c r="F27"/>
      <c r="G27"/>
      <c r="H27"/>
      <c r="I27"/>
    </row>
    <row r="28" spans="1:9" ht="14.5" x14ac:dyDescent="0.35">
      <c r="F28"/>
      <c r="G28"/>
      <c r="H28"/>
      <c r="I28"/>
    </row>
    <row r="29" spans="1:9" ht="14.5" x14ac:dyDescent="0.35">
      <c r="F29"/>
      <c r="G29"/>
      <c r="H29"/>
      <c r="I29"/>
    </row>
    <row r="30" spans="1:9" ht="14.5" x14ac:dyDescent="0.35">
      <c r="F30"/>
      <c r="G30"/>
      <c r="H30"/>
      <c r="I30"/>
    </row>
  </sheetData>
  <mergeCells count="5">
    <mergeCell ref="A2:D2"/>
    <mergeCell ref="A4:A11"/>
    <mergeCell ref="A12:A17"/>
    <mergeCell ref="A18:A22"/>
    <mergeCell ref="A24:C24"/>
  </mergeCells>
  <printOptions horizontalCentered="1"/>
  <pageMargins left="0.98425196850393704" right="0.98425196850393704" top="0.98425196850393704" bottom="0.98425196850393704" header="0.31496062992125984" footer="0.31496062992125984"/>
  <pageSetup paperSize="9" scale="9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616A7-29A5-410E-9993-AFB066D419D7}">
  <sheetPr>
    <tabColor theme="4"/>
    <pageSetUpPr fitToPage="1"/>
  </sheetPr>
  <dimension ref="A1:H39"/>
  <sheetViews>
    <sheetView showGridLines="0" zoomScaleNormal="100" workbookViewId="0">
      <selection sqref="A1:G10"/>
    </sheetView>
  </sheetViews>
  <sheetFormatPr baseColWidth="10" defaultColWidth="11.54296875" defaultRowHeight="10.5" x14ac:dyDescent="0.25"/>
  <cols>
    <col min="1" max="3" width="12.6328125" style="24" customWidth="1"/>
    <col min="4" max="4" width="17.54296875" style="24" customWidth="1"/>
    <col min="5" max="5" width="9.453125" style="24" customWidth="1"/>
    <col min="6" max="6" width="12.36328125" style="24" customWidth="1"/>
    <col min="7" max="7" width="13.54296875" style="24" customWidth="1"/>
    <col min="8" max="8" width="5.36328125" style="2" customWidth="1"/>
    <col min="9" max="16384" width="11.54296875" style="3"/>
  </cols>
  <sheetData>
    <row r="1" spans="1:8" ht="4.75" customHeight="1" x14ac:dyDescent="0.25"/>
    <row r="2" spans="1:8" ht="71.400000000000006" customHeight="1" x14ac:dyDescent="0.25">
      <c r="A2" s="206" t="s">
        <v>124</v>
      </c>
      <c r="B2" s="207"/>
      <c r="C2" s="207"/>
      <c r="D2" s="207"/>
      <c r="E2" s="207"/>
      <c r="F2" s="207"/>
      <c r="G2" s="207"/>
    </row>
    <row r="3" spans="1:8" s="4" customFormat="1" ht="17" customHeight="1" x14ac:dyDescent="0.25">
      <c r="A3" s="206" t="s">
        <v>1</v>
      </c>
      <c r="B3" s="206" t="s">
        <v>2</v>
      </c>
      <c r="C3" s="206"/>
      <c r="D3" s="206"/>
      <c r="E3" s="206" t="s">
        <v>3</v>
      </c>
      <c r="F3" s="1" t="s">
        <v>4</v>
      </c>
      <c r="G3" s="1" t="s">
        <v>5</v>
      </c>
      <c r="H3" s="2"/>
    </row>
    <row r="4" spans="1:8" s="4" customFormat="1" ht="25.25" customHeight="1" x14ac:dyDescent="0.25">
      <c r="A4" s="206"/>
      <c r="B4" s="206"/>
      <c r="C4" s="206"/>
      <c r="D4" s="206"/>
      <c r="E4" s="206"/>
      <c r="F4" s="1" t="s">
        <v>6</v>
      </c>
      <c r="G4" s="1" t="s">
        <v>7</v>
      </c>
      <c r="H4" s="2"/>
    </row>
    <row r="5" spans="1:8" s="4" customFormat="1" x14ac:dyDescent="0.25">
      <c r="A5" s="208" t="s">
        <v>8</v>
      </c>
      <c r="B5" s="209"/>
      <c r="C5" s="209"/>
      <c r="D5" s="209"/>
      <c r="E5" s="209"/>
      <c r="F5" s="209"/>
      <c r="G5" s="210"/>
      <c r="H5" s="2"/>
    </row>
    <row r="6" spans="1:8" s="4" customFormat="1" ht="20.25" customHeight="1" x14ac:dyDescent="0.25">
      <c r="A6" s="5" t="s">
        <v>66</v>
      </c>
      <c r="B6" s="211" t="s">
        <v>125</v>
      </c>
      <c r="C6" s="211"/>
      <c r="D6" s="211"/>
      <c r="E6" s="7">
        <v>1</v>
      </c>
      <c r="F6" s="8">
        <v>72522</v>
      </c>
      <c r="G6" s="9">
        <v>72522</v>
      </c>
    </row>
    <row r="7" spans="1:8" s="4" customFormat="1" ht="20.25" customHeight="1" x14ac:dyDescent="0.25">
      <c r="A7" s="5" t="s">
        <v>66</v>
      </c>
      <c r="B7" s="211" t="s">
        <v>126</v>
      </c>
      <c r="C7" s="211"/>
      <c r="D7" s="211"/>
      <c r="E7" s="7">
        <v>1</v>
      </c>
      <c r="F7" s="8">
        <v>63048.5</v>
      </c>
      <c r="G7" s="9">
        <v>63048.5</v>
      </c>
    </row>
    <row r="8" spans="1:8" s="4" customFormat="1" ht="20.25" customHeight="1" x14ac:dyDescent="0.25">
      <c r="A8" s="5" t="s">
        <v>66</v>
      </c>
      <c r="B8" s="211" t="s">
        <v>127</v>
      </c>
      <c r="C8" s="211"/>
      <c r="D8" s="211"/>
      <c r="E8" s="7">
        <v>1</v>
      </c>
      <c r="F8" s="8">
        <v>61648.5</v>
      </c>
      <c r="G8" s="9">
        <v>61648.5</v>
      </c>
    </row>
    <row r="9" spans="1:8" s="4" customFormat="1" ht="21" customHeight="1" x14ac:dyDescent="0.25">
      <c r="A9" s="5" t="s">
        <v>66</v>
      </c>
      <c r="B9" s="211" t="s">
        <v>128</v>
      </c>
      <c r="C9" s="211"/>
      <c r="D9" s="211"/>
      <c r="E9" s="7">
        <v>1</v>
      </c>
      <c r="F9" s="8">
        <v>54399.199999999997</v>
      </c>
      <c r="G9" s="9">
        <v>54399.199999999997</v>
      </c>
    </row>
    <row r="10" spans="1:8" s="4" customFormat="1" ht="20.25" customHeight="1" x14ac:dyDescent="0.25">
      <c r="A10" s="5" t="s">
        <v>66</v>
      </c>
      <c r="B10" s="211" t="s">
        <v>113</v>
      </c>
      <c r="C10" s="211"/>
      <c r="D10" s="211"/>
      <c r="E10" s="7">
        <v>10</v>
      </c>
      <c r="F10" s="8">
        <v>54399.199999999997</v>
      </c>
      <c r="G10" s="9">
        <v>55799.199999999997</v>
      </c>
    </row>
    <row r="11" spans="1:8" s="4" customFormat="1" ht="20.25" customHeight="1" x14ac:dyDescent="0.25">
      <c r="A11" s="5" t="s">
        <v>66</v>
      </c>
      <c r="B11" s="211" t="s">
        <v>129</v>
      </c>
      <c r="C11" s="211"/>
      <c r="D11" s="211"/>
      <c r="E11" s="7">
        <v>2</v>
      </c>
      <c r="F11" s="8">
        <v>38581</v>
      </c>
      <c r="G11" s="9">
        <v>39981</v>
      </c>
    </row>
    <row r="12" spans="1:8" s="4" customFormat="1" ht="20.25" customHeight="1" x14ac:dyDescent="0.25">
      <c r="A12" s="5" t="s">
        <v>66</v>
      </c>
      <c r="B12" s="211" t="s">
        <v>130</v>
      </c>
      <c r="C12" s="211"/>
      <c r="D12" s="211"/>
      <c r="E12" s="7">
        <v>16</v>
      </c>
      <c r="F12" s="8">
        <v>28035.85</v>
      </c>
      <c r="G12" s="9">
        <v>29435.85</v>
      </c>
    </row>
    <row r="13" spans="1:8" s="4" customFormat="1" ht="20.25" customHeight="1" x14ac:dyDescent="0.25">
      <c r="A13" s="5" t="s">
        <v>66</v>
      </c>
      <c r="B13" s="247" t="s">
        <v>131</v>
      </c>
      <c r="C13" s="247"/>
      <c r="D13" s="247"/>
      <c r="E13" s="30">
        <v>12</v>
      </c>
      <c r="F13" s="8">
        <v>31528.75</v>
      </c>
      <c r="G13" s="60">
        <v>31528.75</v>
      </c>
      <c r="H13" s="2"/>
    </row>
    <row r="14" spans="1:8" s="4" customFormat="1" ht="20.25" customHeight="1" x14ac:dyDescent="0.25">
      <c r="A14" s="5" t="s">
        <v>66</v>
      </c>
      <c r="B14" s="247" t="s">
        <v>132</v>
      </c>
      <c r="C14" s="247"/>
      <c r="D14" s="247"/>
      <c r="E14" s="30">
        <v>70</v>
      </c>
      <c r="F14" s="8">
        <v>27510.45</v>
      </c>
      <c r="G14" s="60">
        <v>28910.45</v>
      </c>
      <c r="H14" s="2"/>
    </row>
    <row r="15" spans="1:8" s="4" customFormat="1" ht="20.25" customHeight="1" x14ac:dyDescent="0.25">
      <c r="A15" s="5" t="s">
        <v>66</v>
      </c>
      <c r="B15" s="247" t="s">
        <v>133</v>
      </c>
      <c r="C15" s="247"/>
      <c r="D15" s="247"/>
      <c r="E15" s="30">
        <v>38</v>
      </c>
      <c r="F15" s="8">
        <v>19260.900000000001</v>
      </c>
      <c r="G15" s="60">
        <v>22060.9</v>
      </c>
      <c r="H15" s="2"/>
    </row>
    <row r="16" spans="1:8" s="4" customFormat="1" ht="20.25" customHeight="1" x14ac:dyDescent="0.25">
      <c r="A16" s="5" t="s">
        <v>66</v>
      </c>
      <c r="B16" s="247" t="s">
        <v>134</v>
      </c>
      <c r="C16" s="247"/>
      <c r="D16" s="247"/>
      <c r="E16" s="30">
        <v>1</v>
      </c>
      <c r="F16" s="8">
        <v>15446.65</v>
      </c>
      <c r="G16" s="60">
        <v>15446.65</v>
      </c>
      <c r="H16" s="2"/>
    </row>
    <row r="17" spans="1:8" s="4" customFormat="1" ht="20.25" customHeight="1" x14ac:dyDescent="0.25">
      <c r="A17" s="5" t="s">
        <v>66</v>
      </c>
      <c r="B17" s="247" t="s">
        <v>12</v>
      </c>
      <c r="C17" s="247"/>
      <c r="D17" s="247"/>
      <c r="E17" s="30">
        <v>24</v>
      </c>
      <c r="F17" s="8">
        <v>12559.45</v>
      </c>
      <c r="G17" s="60">
        <v>13959.45</v>
      </c>
      <c r="H17" s="2"/>
    </row>
    <row r="18" spans="1:8" s="4" customFormat="1" ht="20.25" customHeight="1" x14ac:dyDescent="0.25">
      <c r="A18" s="5" t="s">
        <v>66</v>
      </c>
      <c r="B18" s="247" t="s">
        <v>135</v>
      </c>
      <c r="C18" s="247"/>
      <c r="D18" s="247"/>
      <c r="E18" s="30">
        <v>3</v>
      </c>
      <c r="F18" s="8">
        <v>11000.75</v>
      </c>
      <c r="G18" s="60">
        <v>12400.75</v>
      </c>
      <c r="H18" s="2"/>
    </row>
    <row r="19" spans="1:8" s="4" customFormat="1" ht="20.25" customHeight="1" x14ac:dyDescent="0.25">
      <c r="A19" s="5" t="s">
        <v>66</v>
      </c>
      <c r="B19" s="247" t="s">
        <v>136</v>
      </c>
      <c r="C19" s="247"/>
      <c r="D19" s="247"/>
      <c r="E19" s="30">
        <v>4</v>
      </c>
      <c r="F19" s="8">
        <v>11000.75</v>
      </c>
      <c r="G19" s="60">
        <v>12400.75</v>
      </c>
      <c r="H19" s="2"/>
    </row>
    <row r="20" spans="1:8" s="4" customFormat="1" ht="20.25" customHeight="1" x14ac:dyDescent="0.25">
      <c r="A20" s="5" t="s">
        <v>66</v>
      </c>
      <c r="B20" s="247" t="s">
        <v>137</v>
      </c>
      <c r="C20" s="247"/>
      <c r="D20" s="247"/>
      <c r="E20" s="30">
        <v>13</v>
      </c>
      <c r="F20" s="8">
        <v>10740</v>
      </c>
      <c r="G20" s="60">
        <v>12140.4</v>
      </c>
      <c r="H20" s="2"/>
    </row>
    <row r="21" spans="1:8" s="4" customFormat="1" ht="20.25" customHeight="1" x14ac:dyDescent="0.25">
      <c r="A21" s="5" t="s">
        <v>66</v>
      </c>
      <c r="B21" s="247" t="s">
        <v>138</v>
      </c>
      <c r="C21" s="247"/>
      <c r="D21" s="247"/>
      <c r="E21" s="30">
        <v>8</v>
      </c>
      <c r="F21" s="8">
        <v>10740</v>
      </c>
      <c r="G21" s="60">
        <v>10740.4</v>
      </c>
      <c r="H21" s="2"/>
    </row>
    <row r="22" spans="1:8" s="4" customFormat="1" ht="20.25" customHeight="1" x14ac:dyDescent="0.25">
      <c r="A22" s="5" t="s">
        <v>66</v>
      </c>
      <c r="B22" s="247" t="s">
        <v>139</v>
      </c>
      <c r="C22" s="247"/>
      <c r="D22" s="247"/>
      <c r="E22" s="30">
        <v>7</v>
      </c>
      <c r="F22" s="8">
        <v>10740</v>
      </c>
      <c r="G22" s="60">
        <v>12140.4</v>
      </c>
      <c r="H22" s="2"/>
    </row>
    <row r="23" spans="1:8" s="4" customFormat="1" ht="20.25" customHeight="1" x14ac:dyDescent="0.25">
      <c r="A23" s="5" t="s">
        <v>66</v>
      </c>
      <c r="B23" s="247" t="s">
        <v>140</v>
      </c>
      <c r="C23" s="247"/>
      <c r="D23" s="247"/>
      <c r="E23" s="30">
        <v>1</v>
      </c>
      <c r="F23" s="8">
        <v>9938.2000000000007</v>
      </c>
      <c r="G23" s="60">
        <v>9938.2000000000007</v>
      </c>
      <c r="H23" s="2"/>
    </row>
    <row r="24" spans="1:8" s="4" customFormat="1" ht="20.25" customHeight="1" x14ac:dyDescent="0.25">
      <c r="A24" s="5" t="s">
        <v>66</v>
      </c>
      <c r="B24" s="247" t="s">
        <v>141</v>
      </c>
      <c r="C24" s="247"/>
      <c r="D24" s="247"/>
      <c r="E24" s="30">
        <v>3</v>
      </c>
      <c r="F24" s="8">
        <v>9883.9</v>
      </c>
      <c r="G24" s="60">
        <v>9883.9</v>
      </c>
      <c r="H24" s="2"/>
    </row>
    <row r="25" spans="1:8" ht="20.25" customHeight="1" x14ac:dyDescent="0.25">
      <c r="A25" s="5" t="s">
        <v>66</v>
      </c>
      <c r="B25" s="247" t="s">
        <v>142</v>
      </c>
      <c r="C25" s="247"/>
      <c r="D25" s="247"/>
      <c r="E25" s="30">
        <v>3</v>
      </c>
      <c r="F25" s="8">
        <v>9883.9</v>
      </c>
      <c r="G25" s="60">
        <v>11283.9</v>
      </c>
    </row>
    <row r="26" spans="1:8" ht="20.25" customHeight="1" x14ac:dyDescent="0.25">
      <c r="A26" s="5" t="s">
        <v>66</v>
      </c>
      <c r="B26" s="247" t="s">
        <v>143</v>
      </c>
      <c r="C26" s="247"/>
      <c r="D26" s="247"/>
      <c r="E26" s="30">
        <v>1</v>
      </c>
      <c r="F26" s="8">
        <v>11000.75</v>
      </c>
      <c r="G26" s="60">
        <v>11000.75</v>
      </c>
    </row>
    <row r="27" spans="1:8" ht="20.25" customHeight="1" x14ac:dyDescent="0.25">
      <c r="A27" s="5" t="s">
        <v>66</v>
      </c>
      <c r="B27" s="247" t="s">
        <v>144</v>
      </c>
      <c r="C27" s="247"/>
      <c r="D27" s="247"/>
      <c r="E27" s="30">
        <v>1</v>
      </c>
      <c r="F27" s="8">
        <v>12268.55</v>
      </c>
      <c r="G27" s="60">
        <v>12268.55</v>
      </c>
    </row>
    <row r="28" spans="1:8" ht="20.25" customHeight="1" x14ac:dyDescent="0.25">
      <c r="A28" s="5" t="s">
        <v>66</v>
      </c>
      <c r="B28" s="247" t="s">
        <v>145</v>
      </c>
      <c r="C28" s="247"/>
      <c r="D28" s="247"/>
      <c r="E28" s="30">
        <v>7</v>
      </c>
      <c r="F28" s="8">
        <v>10740.4</v>
      </c>
      <c r="G28" s="60">
        <v>12140.4</v>
      </c>
      <c r="H28" s="47"/>
    </row>
    <row r="29" spans="1:8" ht="20.25" customHeight="1" x14ac:dyDescent="0.25">
      <c r="A29" s="5" t="s">
        <v>66</v>
      </c>
      <c r="B29" s="247" t="s">
        <v>146</v>
      </c>
      <c r="C29" s="247"/>
      <c r="D29" s="247"/>
      <c r="E29" s="30">
        <v>2</v>
      </c>
      <c r="F29" s="8">
        <v>11873.2</v>
      </c>
      <c r="G29" s="60">
        <v>11873.2</v>
      </c>
    </row>
    <row r="30" spans="1:8" s="2" customFormat="1" ht="16.75" customHeight="1" x14ac:dyDescent="0.25">
      <c r="A30" s="249" t="s">
        <v>13</v>
      </c>
      <c r="B30" s="250"/>
      <c r="C30" s="250"/>
      <c r="D30" s="250"/>
      <c r="E30" s="61">
        <f>SUM(E6:E29)</f>
        <v>230</v>
      </c>
      <c r="F30" s="62"/>
      <c r="G30" s="63"/>
    </row>
    <row r="31" spans="1:8" s="2" customFormat="1" x14ac:dyDescent="0.25">
      <c r="A31" s="251" t="s">
        <v>14</v>
      </c>
      <c r="B31" s="252"/>
      <c r="C31" s="252"/>
      <c r="D31" s="252"/>
      <c r="E31" s="252"/>
      <c r="F31" s="252"/>
      <c r="G31" s="253"/>
    </row>
    <row r="32" spans="1:8" s="2" customFormat="1" ht="14.4" customHeight="1" x14ac:dyDescent="0.25">
      <c r="A32" s="26"/>
      <c r="B32" s="254"/>
      <c r="C32" s="254"/>
      <c r="D32" s="254"/>
      <c r="E32" s="30"/>
      <c r="F32" s="59"/>
      <c r="G32" s="60"/>
    </row>
    <row r="33" spans="1:7" s="2" customFormat="1" ht="14.4" customHeight="1" x14ac:dyDescent="0.25">
      <c r="A33" s="26"/>
      <c r="B33" s="254"/>
      <c r="C33" s="254"/>
      <c r="D33" s="254"/>
      <c r="E33" s="30"/>
      <c r="F33" s="59"/>
      <c r="G33" s="60"/>
    </row>
    <row r="34" spans="1:7" s="2" customFormat="1" ht="14.75" customHeight="1" x14ac:dyDescent="0.25">
      <c r="A34" s="243" t="s">
        <v>15</v>
      </c>
      <c r="B34" s="244"/>
      <c r="C34" s="244"/>
      <c r="D34" s="244"/>
      <c r="E34" s="51">
        <f>SUM(E32:E33)</f>
        <v>0</v>
      </c>
      <c r="F34" s="52"/>
      <c r="G34" s="53"/>
    </row>
    <row r="35" spans="1:7" s="2" customFormat="1" x14ac:dyDescent="0.25">
      <c r="A35" s="208" t="s">
        <v>16</v>
      </c>
      <c r="B35" s="209"/>
      <c r="C35" s="209"/>
      <c r="D35" s="209"/>
      <c r="E35" s="209"/>
      <c r="F35" s="209"/>
      <c r="G35" s="210"/>
    </row>
    <row r="36" spans="1:7" s="2" customFormat="1" ht="23.25" customHeight="1" x14ac:dyDescent="0.25">
      <c r="A36" s="26"/>
      <c r="B36" s="254" t="s">
        <v>147</v>
      </c>
      <c r="C36" s="254"/>
      <c r="D36" s="254"/>
      <c r="E36" s="27">
        <v>3201</v>
      </c>
      <c r="F36" s="59">
        <v>638.45000000000005</v>
      </c>
      <c r="G36" s="60">
        <v>638.45000000000005</v>
      </c>
    </row>
    <row r="37" spans="1:7" s="2" customFormat="1" ht="27.75" customHeight="1" x14ac:dyDescent="0.25">
      <c r="A37" s="243" t="s">
        <v>19</v>
      </c>
      <c r="B37" s="244"/>
      <c r="C37" s="244"/>
      <c r="D37" s="244"/>
      <c r="E37" s="51">
        <f>SUM(E36)</f>
        <v>3201</v>
      </c>
      <c r="F37" s="52"/>
      <c r="G37" s="53"/>
    </row>
    <row r="38" spans="1:7" s="2" customFormat="1" x14ac:dyDescent="0.25">
      <c r="A38" s="245" t="s">
        <v>20</v>
      </c>
      <c r="B38" s="246"/>
      <c r="C38" s="246"/>
      <c r="D38" s="246"/>
      <c r="E38" s="54">
        <f>+E30</f>
        <v>230</v>
      </c>
      <c r="F38" s="55"/>
      <c r="G38" s="56"/>
    </row>
    <row r="39" spans="1:7" s="2" customFormat="1" ht="22.5" customHeight="1" x14ac:dyDescent="0.25">
      <c r="A39" s="241" t="s">
        <v>21</v>
      </c>
      <c r="B39" s="241"/>
      <c r="C39" s="241"/>
      <c r="D39" s="241"/>
      <c r="E39" s="241"/>
      <c r="F39" s="241"/>
      <c r="G39" s="241"/>
    </row>
  </sheetData>
  <mergeCells count="39">
    <mergeCell ref="A37:D37"/>
    <mergeCell ref="A38:D38"/>
    <mergeCell ref="A39:G39"/>
    <mergeCell ref="A31:G31"/>
    <mergeCell ref="B32:D32"/>
    <mergeCell ref="B33:D33"/>
    <mergeCell ref="A34:D34"/>
    <mergeCell ref="A35:G35"/>
    <mergeCell ref="B36:D36"/>
    <mergeCell ref="A30:D30"/>
    <mergeCell ref="B19:D19"/>
    <mergeCell ref="B20:D20"/>
    <mergeCell ref="B21:D21"/>
    <mergeCell ref="B22:D22"/>
    <mergeCell ref="B23:D23"/>
    <mergeCell ref="B24:D24"/>
    <mergeCell ref="B25:D25"/>
    <mergeCell ref="B26:D26"/>
    <mergeCell ref="B27:D27"/>
    <mergeCell ref="B28:D28"/>
    <mergeCell ref="B29:D29"/>
    <mergeCell ref="B18:D18"/>
    <mergeCell ref="B7:D7"/>
    <mergeCell ref="B8:D8"/>
    <mergeCell ref="B9:D9"/>
    <mergeCell ref="B10:D10"/>
    <mergeCell ref="B11:D11"/>
    <mergeCell ref="B12:D12"/>
    <mergeCell ref="B13:D13"/>
    <mergeCell ref="B14:D14"/>
    <mergeCell ref="B15:D15"/>
    <mergeCell ref="B16:D16"/>
    <mergeCell ref="B17:D17"/>
    <mergeCell ref="B6:D6"/>
    <mergeCell ref="A2:G2"/>
    <mergeCell ref="A3:A4"/>
    <mergeCell ref="B3:D4"/>
    <mergeCell ref="E3:E4"/>
    <mergeCell ref="A5:G5"/>
  </mergeCells>
  <printOptions horizontalCentered="1"/>
  <pageMargins left="0.78740157480314965" right="0.78740157480314965" top="0.78740157480314965" bottom="0.78740157480314965" header="0.78740157480314965" footer="0.78740157480314965"/>
  <pageSetup paperSize="9" scale="8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46324-2784-4D48-9041-61E4F2611A53}">
  <sheetPr>
    <tabColor theme="4"/>
    <pageSetUpPr fitToPage="1"/>
  </sheetPr>
  <dimension ref="A2:G24"/>
  <sheetViews>
    <sheetView showGridLines="0" topLeftCell="A20" zoomScaleNormal="100" workbookViewId="0">
      <selection activeCell="C37" sqref="C37"/>
    </sheetView>
  </sheetViews>
  <sheetFormatPr baseColWidth="10" defaultColWidth="11.453125" defaultRowHeight="10.5" x14ac:dyDescent="0.25"/>
  <cols>
    <col min="1" max="1" width="13.36328125" style="24" customWidth="1"/>
    <col min="2" max="2" width="12.6328125" style="24" customWidth="1"/>
    <col min="3" max="3" width="40.36328125" style="24" customWidth="1"/>
    <col min="4" max="4" width="15.6328125" style="2" customWidth="1"/>
    <col min="5" max="16384" width="11.453125" style="24"/>
  </cols>
  <sheetData>
    <row r="2" spans="1:7" ht="67.25" customHeight="1" x14ac:dyDescent="0.25">
      <c r="A2" s="226" t="s">
        <v>148</v>
      </c>
      <c r="B2" s="227"/>
      <c r="C2" s="227"/>
      <c r="D2" s="228"/>
    </row>
    <row r="3" spans="1:7" ht="21.75" customHeight="1" x14ac:dyDescent="0.25">
      <c r="A3" s="1" t="s">
        <v>23</v>
      </c>
      <c r="B3" s="1" t="s">
        <v>24</v>
      </c>
      <c r="C3" s="1" t="s">
        <v>25</v>
      </c>
      <c r="D3" s="25" t="s">
        <v>26</v>
      </c>
    </row>
    <row r="4" spans="1:7" ht="18.75" customHeight="1" x14ac:dyDescent="0.25">
      <c r="A4" s="229" t="s">
        <v>27</v>
      </c>
      <c r="B4" s="27">
        <v>1130</v>
      </c>
      <c r="C4" s="28" t="s">
        <v>28</v>
      </c>
      <c r="D4" s="31">
        <v>58665753</v>
      </c>
      <c r="E4" s="58"/>
      <c r="F4" s="58"/>
    </row>
    <row r="5" spans="1:7" ht="18.75" customHeight="1" x14ac:dyDescent="0.25">
      <c r="A5" s="229"/>
      <c r="B5" s="27">
        <v>1210</v>
      </c>
      <c r="C5" s="28" t="s">
        <v>29</v>
      </c>
      <c r="D5" s="31">
        <v>0</v>
      </c>
      <c r="F5" s="58"/>
    </row>
    <row r="6" spans="1:7" ht="18.75" customHeight="1" x14ac:dyDescent="0.25">
      <c r="A6" s="229"/>
      <c r="B6" s="27">
        <v>1220</v>
      </c>
      <c r="C6" s="28" t="s">
        <v>30</v>
      </c>
      <c r="D6" s="31">
        <v>22405743</v>
      </c>
      <c r="E6" s="58"/>
      <c r="F6" s="58"/>
    </row>
    <row r="7" spans="1:7" ht="18.75" customHeight="1" x14ac:dyDescent="0.25">
      <c r="A7" s="229"/>
      <c r="B7" s="27">
        <v>1230</v>
      </c>
      <c r="C7" s="28" t="s">
        <v>31</v>
      </c>
      <c r="D7" s="31">
        <v>0</v>
      </c>
      <c r="F7" s="58"/>
    </row>
    <row r="8" spans="1:7" ht="18.75" customHeight="1" x14ac:dyDescent="0.25">
      <c r="A8" s="229"/>
      <c r="B8" s="18">
        <v>1310</v>
      </c>
      <c r="C8" s="10" t="s">
        <v>32</v>
      </c>
      <c r="D8" s="29">
        <v>0</v>
      </c>
      <c r="F8" s="58"/>
    </row>
    <row r="9" spans="1:7" ht="18.75" customHeight="1" x14ac:dyDescent="0.25">
      <c r="A9" s="229"/>
      <c r="B9" s="18">
        <v>1340</v>
      </c>
      <c r="C9" s="10" t="s">
        <v>34</v>
      </c>
      <c r="D9" s="29">
        <v>1700811</v>
      </c>
      <c r="F9" s="58"/>
    </row>
    <row r="10" spans="1:7" ht="18.75" customHeight="1" x14ac:dyDescent="0.25">
      <c r="A10" s="229"/>
      <c r="B10" s="18">
        <v>1540</v>
      </c>
      <c r="C10" s="10" t="s">
        <v>35</v>
      </c>
      <c r="D10" s="29">
        <v>4605296</v>
      </c>
      <c r="E10" s="58"/>
      <c r="F10" s="58"/>
      <c r="G10" s="58"/>
    </row>
    <row r="11" spans="1:7" ht="18.75" customHeight="1" thickBot="1" x14ac:dyDescent="0.3">
      <c r="A11" s="229"/>
      <c r="B11" s="18">
        <v>1590</v>
      </c>
      <c r="C11" s="10" t="s">
        <v>36</v>
      </c>
      <c r="D11" s="29">
        <v>0</v>
      </c>
      <c r="F11" s="58"/>
    </row>
    <row r="12" spans="1:7" ht="18.75" customHeight="1" x14ac:dyDescent="0.25">
      <c r="A12" s="230" t="s">
        <v>37</v>
      </c>
      <c r="B12" s="7">
        <v>1310</v>
      </c>
      <c r="C12" s="10" t="s">
        <v>32</v>
      </c>
      <c r="D12" s="29">
        <v>0</v>
      </c>
      <c r="F12" s="58"/>
    </row>
    <row r="13" spans="1:7" ht="18.75" customHeight="1" x14ac:dyDescent="0.25">
      <c r="A13" s="231"/>
      <c r="B13" s="7">
        <v>1320</v>
      </c>
      <c r="C13" s="10" t="s">
        <v>33</v>
      </c>
      <c r="D13" s="29">
        <v>13796727</v>
      </c>
      <c r="F13" s="58"/>
    </row>
    <row r="14" spans="1:7" ht="18.75" customHeight="1" x14ac:dyDescent="0.25">
      <c r="A14" s="231"/>
      <c r="B14" s="7">
        <v>1540</v>
      </c>
      <c r="C14" s="10" t="s">
        <v>35</v>
      </c>
      <c r="D14" s="29">
        <v>293997</v>
      </c>
      <c r="F14" s="58"/>
    </row>
    <row r="15" spans="1:7" ht="18.75" customHeight="1" x14ac:dyDescent="0.25">
      <c r="A15" s="231"/>
      <c r="B15" s="7">
        <v>1550</v>
      </c>
      <c r="C15" s="10" t="s">
        <v>38</v>
      </c>
      <c r="D15" s="29">
        <v>0</v>
      </c>
      <c r="F15" s="58"/>
    </row>
    <row r="16" spans="1:7" ht="18.75" customHeight="1" x14ac:dyDescent="0.25">
      <c r="A16" s="231"/>
      <c r="B16" s="7">
        <v>1590</v>
      </c>
      <c r="C16" s="10" t="s">
        <v>36</v>
      </c>
      <c r="D16" s="29">
        <v>884412</v>
      </c>
      <c r="F16" s="58"/>
    </row>
    <row r="17" spans="1:6" ht="18.75" customHeight="1" thickBot="1" x14ac:dyDescent="0.3">
      <c r="A17" s="231"/>
      <c r="B17" s="7">
        <v>1710</v>
      </c>
      <c r="C17" s="10" t="s">
        <v>39</v>
      </c>
      <c r="D17" s="29">
        <v>0</v>
      </c>
      <c r="F17" s="58"/>
    </row>
    <row r="18" spans="1:6" ht="18.75" customHeight="1" x14ac:dyDescent="0.25">
      <c r="A18" s="230" t="s">
        <v>40</v>
      </c>
      <c r="B18" s="7">
        <v>1410</v>
      </c>
      <c r="C18" s="10" t="s">
        <v>41</v>
      </c>
      <c r="D18" s="29">
        <v>8554232</v>
      </c>
      <c r="F18" s="58"/>
    </row>
    <row r="19" spans="1:6" ht="18.75" customHeight="1" x14ac:dyDescent="0.25">
      <c r="A19" s="231"/>
      <c r="B19" s="7">
        <v>1420</v>
      </c>
      <c r="C19" s="10" t="s">
        <v>42</v>
      </c>
      <c r="D19" s="29">
        <v>4247669</v>
      </c>
      <c r="F19" s="58"/>
    </row>
    <row r="20" spans="1:6" ht="18.75" customHeight="1" x14ac:dyDescent="0.25">
      <c r="A20" s="231"/>
      <c r="B20" s="7">
        <v>1430</v>
      </c>
      <c r="C20" s="10" t="s">
        <v>43</v>
      </c>
      <c r="D20" s="29">
        <v>4318682</v>
      </c>
      <c r="F20" s="58"/>
    </row>
    <row r="21" spans="1:6" ht="18.75" customHeight="1" x14ac:dyDescent="0.25">
      <c r="A21" s="231"/>
      <c r="B21" s="30">
        <v>1440</v>
      </c>
      <c r="C21" s="28" t="s">
        <v>44</v>
      </c>
      <c r="D21" s="31">
        <v>0</v>
      </c>
    </row>
    <row r="22" spans="1:6" ht="18.75" customHeight="1" x14ac:dyDescent="0.25">
      <c r="A22" s="231"/>
      <c r="B22" s="30">
        <v>1510</v>
      </c>
      <c r="C22" s="28" t="s">
        <v>45</v>
      </c>
      <c r="D22" s="31">
        <v>0</v>
      </c>
    </row>
    <row r="23" spans="1:6" ht="18.75" customHeight="1" x14ac:dyDescent="0.25">
      <c r="A23" s="32" t="s">
        <v>46</v>
      </c>
      <c r="B23" s="33">
        <v>1610</v>
      </c>
      <c r="C23" s="34" t="s">
        <v>47</v>
      </c>
      <c r="D23" s="35">
        <v>0</v>
      </c>
    </row>
    <row r="24" spans="1:6" ht="15" customHeight="1" x14ac:dyDescent="0.25">
      <c r="A24" s="232" t="s">
        <v>48</v>
      </c>
      <c r="B24" s="233"/>
      <c r="C24" s="233"/>
      <c r="D24" s="36">
        <f>SUM(D4:D23)</f>
        <v>119473322</v>
      </c>
    </row>
  </sheetData>
  <mergeCells count="5">
    <mergeCell ref="A2:D2"/>
    <mergeCell ref="A4:A11"/>
    <mergeCell ref="A12:A17"/>
    <mergeCell ref="A18:A22"/>
    <mergeCell ref="A24:C24"/>
  </mergeCells>
  <printOptions horizontalCentered="1"/>
  <pageMargins left="0.98425196850393704" right="0.98425196850393704" top="0.98425196850393704" bottom="0.98425196850393704" header="0.78740157480314965" footer="0.78740157480314965"/>
  <pageSetup paperSize="9" scale="9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9B25F-5E4F-4838-BAA4-FF924A41FF1A}">
  <sheetPr>
    <tabColor theme="4"/>
    <pageSetUpPr fitToPage="1"/>
  </sheetPr>
  <dimension ref="A2:I26"/>
  <sheetViews>
    <sheetView showGridLines="0" topLeftCell="A22" zoomScaleNormal="100" workbookViewId="0">
      <selection sqref="A1:G10"/>
    </sheetView>
  </sheetViews>
  <sheetFormatPr baseColWidth="10" defaultColWidth="11.54296875" defaultRowHeight="10.5" x14ac:dyDescent="0.25"/>
  <cols>
    <col min="1" max="3" width="12.6328125" style="24" customWidth="1"/>
    <col min="4" max="4" width="20.08984375" style="24" customWidth="1"/>
    <col min="5" max="5" width="9.453125" style="24" customWidth="1"/>
    <col min="6" max="6" width="12.36328125" style="24" customWidth="1"/>
    <col min="7" max="7" width="13.54296875" style="24" customWidth="1"/>
    <col min="8" max="8" width="9.36328125" style="2" bestFit="1" customWidth="1"/>
    <col min="9" max="16384" width="11.54296875" style="3"/>
  </cols>
  <sheetData>
    <row r="2" spans="1:9" ht="80" customHeight="1" x14ac:dyDescent="0.25">
      <c r="A2" s="206" t="s">
        <v>149</v>
      </c>
      <c r="B2" s="207"/>
      <c r="C2" s="207"/>
      <c r="D2" s="207"/>
      <c r="E2" s="207"/>
      <c r="F2" s="207"/>
      <c r="G2" s="207"/>
    </row>
    <row r="3" spans="1:9" s="4" customFormat="1" ht="17" customHeight="1" x14ac:dyDescent="0.25">
      <c r="A3" s="206" t="s">
        <v>1</v>
      </c>
      <c r="B3" s="206" t="s">
        <v>2</v>
      </c>
      <c r="C3" s="206"/>
      <c r="D3" s="206"/>
      <c r="E3" s="206" t="s">
        <v>3</v>
      </c>
      <c r="F3" s="1" t="s">
        <v>4</v>
      </c>
      <c r="G3" s="1" t="s">
        <v>5</v>
      </c>
      <c r="H3" s="2"/>
      <c r="I3" s="2"/>
    </row>
    <row r="4" spans="1:9" s="4" customFormat="1" ht="25.25" customHeight="1" x14ac:dyDescent="0.25">
      <c r="A4" s="206"/>
      <c r="B4" s="206"/>
      <c r="C4" s="206"/>
      <c r="D4" s="206"/>
      <c r="E4" s="206"/>
      <c r="F4" s="1" t="s">
        <v>6</v>
      </c>
      <c r="G4" s="1" t="s">
        <v>7</v>
      </c>
      <c r="H4" s="2"/>
      <c r="I4" s="2"/>
    </row>
    <row r="5" spans="1:9" s="4" customFormat="1" x14ac:dyDescent="0.25">
      <c r="A5" s="208" t="s">
        <v>8</v>
      </c>
      <c r="B5" s="209"/>
      <c r="C5" s="209"/>
      <c r="D5" s="209"/>
      <c r="E5" s="209"/>
      <c r="F5" s="209"/>
      <c r="G5" s="210"/>
      <c r="H5" s="2"/>
      <c r="I5" s="2"/>
    </row>
    <row r="6" spans="1:9" s="4" customFormat="1" ht="20.25" customHeight="1" x14ac:dyDescent="0.25">
      <c r="A6" s="5">
        <v>12</v>
      </c>
      <c r="B6" s="211" t="s">
        <v>150</v>
      </c>
      <c r="C6" s="211"/>
      <c r="D6" s="211"/>
      <c r="E6" s="7">
        <v>1</v>
      </c>
      <c r="F6" s="8">
        <v>100750</v>
      </c>
      <c r="G6" s="9">
        <v>100750</v>
      </c>
      <c r="H6" s="2"/>
      <c r="I6" s="2"/>
    </row>
    <row r="7" spans="1:9" s="4" customFormat="1" ht="20.25" customHeight="1" x14ac:dyDescent="0.25">
      <c r="A7" s="5">
        <v>200</v>
      </c>
      <c r="B7" s="6" t="s">
        <v>151</v>
      </c>
      <c r="C7" s="6"/>
      <c r="D7" s="6"/>
      <c r="E7" s="7">
        <v>4</v>
      </c>
      <c r="F7" s="8">
        <v>51324.26</v>
      </c>
      <c r="G7" s="9">
        <v>65296</v>
      </c>
      <c r="H7" s="2"/>
      <c r="I7" s="2"/>
    </row>
    <row r="8" spans="1:9" s="4" customFormat="1" ht="20.25" customHeight="1" x14ac:dyDescent="0.25">
      <c r="A8" s="5">
        <v>300</v>
      </c>
      <c r="B8" s="212" t="s">
        <v>152</v>
      </c>
      <c r="C8" s="212"/>
      <c r="D8" s="212"/>
      <c r="E8" s="7">
        <v>9</v>
      </c>
      <c r="F8" s="8">
        <v>25975</v>
      </c>
      <c r="G8" s="9">
        <v>38959.33</v>
      </c>
      <c r="H8" s="2"/>
      <c r="I8" s="2"/>
    </row>
    <row r="9" spans="1:9" s="4" customFormat="1" ht="20.25" customHeight="1" x14ac:dyDescent="0.25">
      <c r="A9" s="5">
        <v>500</v>
      </c>
      <c r="B9" s="212" t="s">
        <v>130</v>
      </c>
      <c r="C9" s="212"/>
      <c r="D9" s="212"/>
      <c r="E9" s="7">
        <v>15</v>
      </c>
      <c r="F9" s="8">
        <v>10721</v>
      </c>
      <c r="G9" s="9">
        <v>27321</v>
      </c>
      <c r="H9" s="2"/>
      <c r="I9" s="2"/>
    </row>
    <row r="10" spans="1:9" s="4" customFormat="1" ht="20.25" customHeight="1" x14ac:dyDescent="0.25">
      <c r="A10" s="26">
        <v>600</v>
      </c>
      <c r="B10" s="248" t="s">
        <v>153</v>
      </c>
      <c r="C10" s="248"/>
      <c r="D10" s="248"/>
      <c r="E10" s="30">
        <v>1</v>
      </c>
      <c r="F10" s="59">
        <v>10777</v>
      </c>
      <c r="G10" s="60">
        <v>10777</v>
      </c>
      <c r="H10" s="2"/>
      <c r="I10" s="2"/>
    </row>
    <row r="11" spans="1:9" s="4" customFormat="1" ht="20.25" customHeight="1" x14ac:dyDescent="0.25">
      <c r="A11" s="26">
        <v>700</v>
      </c>
      <c r="B11" s="247" t="s">
        <v>154</v>
      </c>
      <c r="C11" s="247"/>
      <c r="D11" s="247"/>
      <c r="E11" s="30">
        <v>2</v>
      </c>
      <c r="F11" s="59">
        <v>11877</v>
      </c>
      <c r="G11" s="60">
        <v>11877</v>
      </c>
      <c r="H11" s="2"/>
      <c r="I11" s="2"/>
    </row>
    <row r="12" spans="1:9" s="4" customFormat="1" ht="20.25" customHeight="1" x14ac:dyDescent="0.25">
      <c r="A12" s="26">
        <v>800</v>
      </c>
      <c r="B12" s="247" t="s">
        <v>155</v>
      </c>
      <c r="C12" s="247"/>
      <c r="D12" s="247"/>
      <c r="E12" s="30">
        <v>1</v>
      </c>
      <c r="F12" s="59">
        <v>12226</v>
      </c>
      <c r="G12" s="60">
        <v>12226</v>
      </c>
      <c r="H12" s="2"/>
      <c r="I12" s="2"/>
    </row>
    <row r="13" spans="1:9" ht="20.25" customHeight="1" x14ac:dyDescent="0.25">
      <c r="A13" s="26">
        <v>900</v>
      </c>
      <c r="B13" s="247" t="s">
        <v>156</v>
      </c>
      <c r="C13" s="247"/>
      <c r="D13" s="247"/>
      <c r="E13" s="30">
        <v>2</v>
      </c>
      <c r="F13" s="59">
        <v>11354.26</v>
      </c>
      <c r="G13" s="60">
        <v>11354.26</v>
      </c>
      <c r="I13" s="2"/>
    </row>
    <row r="14" spans="1:9" ht="20.25" customHeight="1" x14ac:dyDescent="0.25">
      <c r="A14" s="26">
        <v>1000</v>
      </c>
      <c r="B14" s="247" t="s">
        <v>157</v>
      </c>
      <c r="C14" s="247"/>
      <c r="D14" s="247"/>
      <c r="E14" s="30">
        <v>7</v>
      </c>
      <c r="F14" s="59">
        <v>13343</v>
      </c>
      <c r="G14" s="60">
        <v>13343</v>
      </c>
      <c r="I14" s="2"/>
    </row>
    <row r="15" spans="1:9" s="2" customFormat="1" ht="33.5" customHeight="1" x14ac:dyDescent="0.25">
      <c r="A15" s="249" t="s">
        <v>13</v>
      </c>
      <c r="B15" s="250"/>
      <c r="C15" s="250"/>
      <c r="D15" s="250"/>
      <c r="E15" s="61">
        <f>SUM(E6:E14)</f>
        <v>42</v>
      </c>
      <c r="F15" s="62"/>
      <c r="G15" s="63"/>
    </row>
    <row r="16" spans="1:9" s="2" customFormat="1" x14ac:dyDescent="0.25">
      <c r="A16" s="251" t="s">
        <v>14</v>
      </c>
      <c r="B16" s="252"/>
      <c r="C16" s="252"/>
      <c r="D16" s="252"/>
      <c r="E16" s="252"/>
      <c r="F16" s="252"/>
      <c r="G16" s="253"/>
    </row>
    <row r="17" spans="1:7" s="2" customFormat="1" ht="20.25" customHeight="1" x14ac:dyDescent="0.25">
      <c r="A17" s="26">
        <v>5040</v>
      </c>
      <c r="B17" s="254" t="s">
        <v>106</v>
      </c>
      <c r="C17" s="254"/>
      <c r="D17" s="254"/>
      <c r="E17" s="30">
        <v>1</v>
      </c>
      <c r="F17" s="59">
        <v>10369</v>
      </c>
      <c r="G17" s="60">
        <v>10369</v>
      </c>
    </row>
    <row r="18" spans="1:7" s="2" customFormat="1" ht="20.25" customHeight="1" x14ac:dyDescent="0.25">
      <c r="A18" s="26">
        <v>5020</v>
      </c>
      <c r="B18" s="254" t="s">
        <v>115</v>
      </c>
      <c r="C18" s="254"/>
      <c r="D18" s="254"/>
      <c r="E18" s="30">
        <v>1</v>
      </c>
      <c r="F18" s="59">
        <v>9909</v>
      </c>
      <c r="G18" s="60">
        <v>9909</v>
      </c>
    </row>
    <row r="19" spans="1:7" s="2" customFormat="1" ht="14.75" customHeight="1" x14ac:dyDescent="0.25">
      <c r="A19" s="243" t="s">
        <v>15</v>
      </c>
      <c r="B19" s="244"/>
      <c r="C19" s="244"/>
      <c r="D19" s="244"/>
      <c r="E19" s="51">
        <f>SUM(E17:E18)</f>
        <v>2</v>
      </c>
      <c r="F19" s="52"/>
      <c r="G19" s="53"/>
    </row>
    <row r="20" spans="1:7" s="2" customFormat="1" x14ac:dyDescent="0.25">
      <c r="A20" s="208" t="s">
        <v>16</v>
      </c>
      <c r="B20" s="209"/>
      <c r="C20" s="209"/>
      <c r="D20" s="209"/>
      <c r="E20" s="209"/>
      <c r="F20" s="209"/>
      <c r="G20" s="210"/>
    </row>
    <row r="21" spans="1:7" s="2" customFormat="1" ht="23.25" customHeight="1" x14ac:dyDescent="0.25">
      <c r="A21" s="26">
        <v>99999</v>
      </c>
      <c r="B21" s="254" t="s">
        <v>158</v>
      </c>
      <c r="C21" s="254"/>
      <c r="D21" s="254"/>
      <c r="E21" s="27">
        <v>17</v>
      </c>
      <c r="F21" s="59">
        <v>3312.18</v>
      </c>
      <c r="G21" s="60">
        <v>28425.58</v>
      </c>
    </row>
    <row r="22" spans="1:7" s="2" customFormat="1" ht="23.25" customHeight="1" x14ac:dyDescent="0.25">
      <c r="A22" s="26">
        <v>99999</v>
      </c>
      <c r="B22" s="264" t="s">
        <v>159</v>
      </c>
      <c r="C22" s="264"/>
      <c r="D22" s="264"/>
      <c r="E22" s="27">
        <v>56</v>
      </c>
      <c r="F22" s="59">
        <v>8028.54</v>
      </c>
      <c r="G22" s="60">
        <v>34580</v>
      </c>
    </row>
    <row r="23" spans="1:7" s="2" customFormat="1" ht="27.75" customHeight="1" x14ac:dyDescent="0.25">
      <c r="A23" s="243" t="s">
        <v>19</v>
      </c>
      <c r="B23" s="244"/>
      <c r="C23" s="244"/>
      <c r="D23" s="244"/>
      <c r="E23" s="51">
        <f>SUM(E21:E22)</f>
        <v>73</v>
      </c>
      <c r="F23" s="52"/>
      <c r="G23" s="53"/>
    </row>
    <row r="24" spans="1:7" s="2" customFormat="1" x14ac:dyDescent="0.25">
      <c r="A24" s="245" t="s">
        <v>20</v>
      </c>
      <c r="B24" s="246"/>
      <c r="C24" s="246"/>
      <c r="D24" s="246"/>
      <c r="E24" s="54">
        <f>SUM(E15+E19+E23)</f>
        <v>117</v>
      </c>
      <c r="F24" s="55"/>
      <c r="G24" s="56"/>
    </row>
    <row r="25" spans="1:7" s="2" customFormat="1" ht="22.5" customHeight="1" x14ac:dyDescent="0.25">
      <c r="A25" s="241" t="s">
        <v>21</v>
      </c>
      <c r="B25" s="241"/>
      <c r="C25" s="241"/>
      <c r="D25" s="241"/>
      <c r="E25" s="241"/>
      <c r="F25" s="241"/>
      <c r="G25" s="241"/>
    </row>
    <row r="26" spans="1:7" s="2" customFormat="1" ht="12" customHeight="1" x14ac:dyDescent="0.25">
      <c r="A26" s="57"/>
      <c r="B26" s="57"/>
      <c r="C26" s="57"/>
      <c r="D26" s="57"/>
      <c r="E26" s="57"/>
      <c r="F26" s="57"/>
      <c r="G26" s="57"/>
    </row>
  </sheetData>
  <mergeCells count="24">
    <mergeCell ref="A25:G25"/>
    <mergeCell ref="B14:D14"/>
    <mergeCell ref="A15:D15"/>
    <mergeCell ref="A16:G16"/>
    <mergeCell ref="B17:D17"/>
    <mergeCell ref="B18:D18"/>
    <mergeCell ref="A19:D19"/>
    <mergeCell ref="A20:G20"/>
    <mergeCell ref="B21:D21"/>
    <mergeCell ref="B22:D22"/>
    <mergeCell ref="A23:D23"/>
    <mergeCell ref="A24:D24"/>
    <mergeCell ref="B13:D13"/>
    <mergeCell ref="A2:G2"/>
    <mergeCell ref="A3:A4"/>
    <mergeCell ref="B3:D4"/>
    <mergeCell ref="E3:E4"/>
    <mergeCell ref="A5:G5"/>
    <mergeCell ref="B6:D6"/>
    <mergeCell ref="B8:D8"/>
    <mergeCell ref="B9:D9"/>
    <mergeCell ref="B10:D10"/>
    <mergeCell ref="B11:D11"/>
    <mergeCell ref="B12:D12"/>
  </mergeCells>
  <printOptions horizontalCentered="1"/>
  <pageMargins left="0.98425196850393704" right="0.98425196850393704" top="0.98425196850393704" bottom="0.98425196850393704" header="0.78740157480314965" footer="0.78740157480314965"/>
  <pageSetup scale="8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FEFE7-4486-49DF-A9CB-01500C08ED8D}">
  <sheetPr>
    <tabColor theme="4"/>
    <pageSetUpPr fitToPage="1"/>
  </sheetPr>
  <dimension ref="A2:L23"/>
  <sheetViews>
    <sheetView showGridLines="0" topLeftCell="A20" zoomScaleNormal="100" workbookViewId="0">
      <selection sqref="A1:G10"/>
    </sheetView>
  </sheetViews>
  <sheetFormatPr baseColWidth="10" defaultColWidth="11.453125" defaultRowHeight="10.5" x14ac:dyDescent="0.25"/>
  <cols>
    <col min="1" max="1" width="13.36328125" style="24" customWidth="1"/>
    <col min="2" max="2" width="12.6328125" style="24" customWidth="1"/>
    <col min="3" max="3" width="40.36328125" style="24" customWidth="1"/>
    <col min="4" max="4" width="15.6328125" style="2" customWidth="1"/>
    <col min="5" max="5" width="11.6328125" style="72" bestFit="1" customWidth="1"/>
    <col min="6" max="7" width="11.6328125" style="24" bestFit="1" customWidth="1"/>
    <col min="8" max="8" width="14.36328125" style="24" bestFit="1" customWidth="1"/>
    <col min="9" max="16384" width="11.453125" style="24"/>
  </cols>
  <sheetData>
    <row r="2" spans="1:12" ht="67.25" customHeight="1" x14ac:dyDescent="0.25">
      <c r="A2" s="226" t="s">
        <v>160</v>
      </c>
      <c r="B2" s="227"/>
      <c r="C2" s="227"/>
      <c r="D2" s="228"/>
    </row>
    <row r="3" spans="1:12" ht="21.75" customHeight="1" x14ac:dyDescent="0.25">
      <c r="A3" s="1" t="s">
        <v>23</v>
      </c>
      <c r="B3" s="1" t="s">
        <v>24</v>
      </c>
      <c r="C3" s="1" t="s">
        <v>25</v>
      </c>
      <c r="D3" s="25" t="s">
        <v>26</v>
      </c>
    </row>
    <row r="4" spans="1:12" ht="18.75" customHeight="1" x14ac:dyDescent="0.25">
      <c r="A4" s="229" t="s">
        <v>27</v>
      </c>
      <c r="B4" s="27">
        <v>1130</v>
      </c>
      <c r="C4" s="28" t="s">
        <v>28</v>
      </c>
      <c r="D4" s="29">
        <v>4324228</v>
      </c>
    </row>
    <row r="5" spans="1:12" ht="18.75" customHeight="1" x14ac:dyDescent="0.25">
      <c r="A5" s="229"/>
      <c r="B5" s="27">
        <v>1210</v>
      </c>
      <c r="C5" s="28" t="s">
        <v>29</v>
      </c>
      <c r="D5" s="31">
        <v>18544059</v>
      </c>
      <c r="F5" s="73"/>
      <c r="G5" s="73"/>
    </row>
    <row r="6" spans="1:12" ht="18.75" customHeight="1" x14ac:dyDescent="0.25">
      <c r="A6" s="229"/>
      <c r="B6" s="27">
        <v>1220</v>
      </c>
      <c r="C6" s="28" t="s">
        <v>30</v>
      </c>
      <c r="D6" s="31">
        <v>0</v>
      </c>
    </row>
    <row r="7" spans="1:12" ht="18.75" customHeight="1" x14ac:dyDescent="0.25">
      <c r="A7" s="229"/>
      <c r="B7" s="27">
        <v>1230</v>
      </c>
      <c r="C7" s="28" t="s">
        <v>31</v>
      </c>
      <c r="D7" s="31">
        <v>0</v>
      </c>
    </row>
    <row r="8" spans="1:12" ht="18.75" customHeight="1" x14ac:dyDescent="0.25">
      <c r="A8" s="229"/>
      <c r="B8" s="27">
        <v>1310</v>
      </c>
      <c r="C8" s="28" t="s">
        <v>32</v>
      </c>
      <c r="D8" s="31">
        <v>260880</v>
      </c>
    </row>
    <row r="9" spans="1:12" ht="18.75" customHeight="1" x14ac:dyDescent="0.25">
      <c r="A9" s="229"/>
      <c r="B9" s="27">
        <v>1340</v>
      </c>
      <c r="C9" s="28" t="s">
        <v>34</v>
      </c>
      <c r="D9" s="31">
        <v>8741667</v>
      </c>
    </row>
    <row r="10" spans="1:12" ht="18.75" customHeight="1" thickBot="1" x14ac:dyDescent="0.3">
      <c r="A10" s="229"/>
      <c r="B10" s="18">
        <v>1540</v>
      </c>
      <c r="C10" s="10" t="s">
        <v>35</v>
      </c>
      <c r="D10" s="29">
        <v>1666416</v>
      </c>
      <c r="F10" s="58"/>
    </row>
    <row r="11" spans="1:12" ht="18.75" customHeight="1" x14ac:dyDescent="0.25">
      <c r="A11" s="230" t="s">
        <v>37</v>
      </c>
      <c r="B11" s="7">
        <v>1310</v>
      </c>
      <c r="C11" s="10" t="s">
        <v>32</v>
      </c>
      <c r="D11" s="29">
        <v>371500</v>
      </c>
    </row>
    <row r="12" spans="1:12" ht="18.75" customHeight="1" x14ac:dyDescent="0.25">
      <c r="A12" s="231"/>
      <c r="B12" s="7">
        <v>1320</v>
      </c>
      <c r="C12" s="10" t="s">
        <v>33</v>
      </c>
      <c r="D12" s="29">
        <v>1442187</v>
      </c>
      <c r="F12" s="72"/>
      <c r="G12" s="73"/>
      <c r="H12" s="74"/>
    </row>
    <row r="13" spans="1:12" ht="18.75" customHeight="1" x14ac:dyDescent="0.25">
      <c r="A13" s="231"/>
      <c r="B13" s="7">
        <v>1540</v>
      </c>
      <c r="C13" s="10" t="s">
        <v>35</v>
      </c>
      <c r="D13" s="29">
        <v>269200</v>
      </c>
      <c r="F13" s="73"/>
      <c r="L13" s="73"/>
    </row>
    <row r="14" spans="1:12" ht="18.75" customHeight="1" x14ac:dyDescent="0.25">
      <c r="A14" s="231"/>
      <c r="B14" s="7">
        <v>1550</v>
      </c>
      <c r="C14" s="10" t="s">
        <v>38</v>
      </c>
      <c r="D14" s="29">
        <v>48600</v>
      </c>
      <c r="G14" s="72"/>
    </row>
    <row r="15" spans="1:12" ht="18.75" customHeight="1" x14ac:dyDescent="0.25">
      <c r="A15" s="231"/>
      <c r="B15" s="7">
        <v>1590</v>
      </c>
      <c r="C15" s="10" t="s">
        <v>36</v>
      </c>
      <c r="D15" s="29">
        <v>236453</v>
      </c>
      <c r="F15" s="73"/>
      <c r="H15" s="73"/>
    </row>
    <row r="16" spans="1:12" ht="18.75" customHeight="1" thickBot="1" x14ac:dyDescent="0.3">
      <c r="A16" s="231"/>
      <c r="B16" s="30">
        <v>1710</v>
      </c>
      <c r="C16" s="28" t="s">
        <v>39</v>
      </c>
      <c r="D16" s="31">
        <v>188607</v>
      </c>
      <c r="H16" s="73"/>
    </row>
    <row r="17" spans="1:8" ht="18.75" customHeight="1" x14ac:dyDescent="0.25">
      <c r="A17" s="230" t="s">
        <v>40</v>
      </c>
      <c r="B17" s="30">
        <v>1410</v>
      </c>
      <c r="C17" s="28" t="s">
        <v>41</v>
      </c>
      <c r="D17" s="31">
        <v>451255</v>
      </c>
    </row>
    <row r="18" spans="1:8" ht="18.75" customHeight="1" x14ac:dyDescent="0.25">
      <c r="A18" s="231"/>
      <c r="B18" s="30">
        <v>1420</v>
      </c>
      <c r="C18" s="28" t="s">
        <v>42</v>
      </c>
      <c r="D18" s="31">
        <v>264000</v>
      </c>
    </row>
    <row r="19" spans="1:8" ht="18.75" customHeight="1" x14ac:dyDescent="0.25">
      <c r="A19" s="231"/>
      <c r="B19" s="30">
        <v>1430</v>
      </c>
      <c r="C19" s="28" t="s">
        <v>43</v>
      </c>
      <c r="D19" s="31">
        <v>567443</v>
      </c>
      <c r="G19" s="58"/>
    </row>
    <row r="20" spans="1:8" ht="18.75" customHeight="1" x14ac:dyDescent="0.25">
      <c r="A20" s="231"/>
      <c r="B20" s="30">
        <v>1440</v>
      </c>
      <c r="C20" s="28" t="s">
        <v>44</v>
      </c>
      <c r="D20" s="31">
        <v>65032</v>
      </c>
    </row>
    <row r="21" spans="1:8" ht="18.75" customHeight="1" x14ac:dyDescent="0.25">
      <c r="A21" s="231"/>
      <c r="B21" s="30">
        <v>1510</v>
      </c>
      <c r="C21" s="28" t="s">
        <v>45</v>
      </c>
      <c r="D21" s="31">
        <v>213261</v>
      </c>
      <c r="F21" s="73"/>
    </row>
    <row r="22" spans="1:8" ht="18.75" customHeight="1" x14ac:dyDescent="0.25">
      <c r="A22" s="32" t="s">
        <v>46</v>
      </c>
      <c r="B22" s="33">
        <v>1610</v>
      </c>
      <c r="C22" s="34" t="s">
        <v>47</v>
      </c>
      <c r="D22" s="35">
        <v>0</v>
      </c>
    </row>
    <row r="23" spans="1:8" ht="15" customHeight="1" x14ac:dyDescent="0.25">
      <c r="A23" s="232" t="s">
        <v>48</v>
      </c>
      <c r="B23" s="233"/>
      <c r="C23" s="233"/>
      <c r="D23" s="75">
        <f>SUM(D4:D22)</f>
        <v>37654788</v>
      </c>
      <c r="F23" s="58"/>
      <c r="H23" s="76"/>
    </row>
  </sheetData>
  <mergeCells count="5">
    <mergeCell ref="A2:D2"/>
    <mergeCell ref="A4:A10"/>
    <mergeCell ref="A11:A16"/>
    <mergeCell ref="A17:A21"/>
    <mergeCell ref="A23:C23"/>
  </mergeCells>
  <printOptions horizontalCentered="1"/>
  <pageMargins left="0.98425196850393704" right="0.98425196850393704" top="0.98425196850393704" bottom="0.98425196850393704" header="0.78740157480314965" footer="0.78740157480314965"/>
  <pageSetup paperSize="9" scale="9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1621C-A844-4994-A3BF-F5C2E207F0B5}">
  <sheetPr>
    <pageSetUpPr fitToPage="1"/>
  </sheetPr>
  <dimension ref="A1:H78"/>
  <sheetViews>
    <sheetView showGridLines="0" topLeftCell="A72" zoomScale="115" zoomScaleNormal="115" workbookViewId="0">
      <selection sqref="A1:G77"/>
    </sheetView>
  </sheetViews>
  <sheetFormatPr baseColWidth="10" defaultRowHeight="14.5" x14ac:dyDescent="0.35"/>
  <cols>
    <col min="1" max="1" width="9.90625" style="94" customWidth="1"/>
    <col min="2" max="2" width="16.36328125" style="94" customWidth="1"/>
    <col min="3" max="3" width="12.90625" style="94" customWidth="1"/>
    <col min="4" max="4" width="27.6328125" style="94" customWidth="1"/>
    <col min="5" max="5" width="8.36328125" style="94" customWidth="1"/>
    <col min="6" max="6" width="12.36328125" style="94" customWidth="1"/>
    <col min="7" max="7" width="13.36328125" style="94" customWidth="1"/>
    <col min="8" max="8" width="5.36328125" style="77" customWidth="1"/>
  </cols>
  <sheetData>
    <row r="1" spans="1:8" ht="71.25" customHeight="1" x14ac:dyDescent="0.35">
      <c r="A1" s="265" t="s">
        <v>161</v>
      </c>
      <c r="B1" s="266"/>
      <c r="C1" s="266"/>
      <c r="D1" s="266"/>
      <c r="E1" s="266"/>
      <c r="F1" s="266"/>
      <c r="G1" s="267"/>
    </row>
    <row r="2" spans="1:8" s="80" customFormat="1" ht="12.75" customHeight="1" x14ac:dyDescent="0.35">
      <c r="A2" s="268" t="s">
        <v>1</v>
      </c>
      <c r="B2" s="206" t="s">
        <v>2</v>
      </c>
      <c r="C2" s="206"/>
      <c r="D2" s="206"/>
      <c r="E2" s="206" t="s">
        <v>3</v>
      </c>
      <c r="F2" s="1" t="s">
        <v>4</v>
      </c>
      <c r="G2" s="79" t="s">
        <v>5</v>
      </c>
      <c r="H2" s="77"/>
    </row>
    <row r="3" spans="1:8" s="80" customFormat="1" x14ac:dyDescent="0.35">
      <c r="A3" s="268"/>
      <c r="B3" s="206"/>
      <c r="C3" s="206"/>
      <c r="D3" s="206"/>
      <c r="E3" s="206"/>
      <c r="F3" s="1" t="s">
        <v>6</v>
      </c>
      <c r="G3" s="79" t="s">
        <v>7</v>
      </c>
      <c r="H3" s="77"/>
    </row>
    <row r="4" spans="1:8" s="80" customFormat="1" ht="15" customHeight="1" x14ac:dyDescent="0.35">
      <c r="A4" s="269" t="s">
        <v>8</v>
      </c>
      <c r="B4" s="209"/>
      <c r="C4" s="209"/>
      <c r="D4" s="209"/>
      <c r="E4" s="209"/>
      <c r="F4" s="209"/>
      <c r="G4" s="270"/>
      <c r="H4" s="77"/>
    </row>
    <row r="5" spans="1:8" s="80" customFormat="1" ht="15" customHeight="1" x14ac:dyDescent="0.35">
      <c r="A5" s="81" t="s">
        <v>162</v>
      </c>
      <c r="B5" s="247" t="s">
        <v>163</v>
      </c>
      <c r="C5" s="247"/>
      <c r="D5" s="247"/>
      <c r="E5" s="30">
        <v>1</v>
      </c>
      <c r="F5" s="59">
        <v>77593.350000000006</v>
      </c>
      <c r="G5" s="82">
        <v>77593.350000000006</v>
      </c>
      <c r="H5" s="77"/>
    </row>
    <row r="6" spans="1:8" s="80" customFormat="1" ht="24" customHeight="1" x14ac:dyDescent="0.35">
      <c r="A6" s="81" t="s">
        <v>162</v>
      </c>
      <c r="B6" s="248" t="s">
        <v>164</v>
      </c>
      <c r="C6" s="248"/>
      <c r="D6" s="248"/>
      <c r="E6" s="30">
        <v>5</v>
      </c>
      <c r="F6" s="59">
        <v>58257.2</v>
      </c>
      <c r="G6" s="82">
        <v>58257.2</v>
      </c>
      <c r="H6" s="77"/>
    </row>
    <row r="7" spans="1:8" s="80" customFormat="1" ht="24" customHeight="1" x14ac:dyDescent="0.35">
      <c r="A7" s="81" t="s">
        <v>162</v>
      </c>
      <c r="B7" s="248" t="s">
        <v>165</v>
      </c>
      <c r="C7" s="248"/>
      <c r="D7" s="248"/>
      <c r="E7" s="83">
        <v>6</v>
      </c>
      <c r="F7" s="59">
        <v>48453.5</v>
      </c>
      <c r="G7" s="82">
        <v>48453.5</v>
      </c>
      <c r="H7" s="77"/>
    </row>
    <row r="8" spans="1:8" s="80" customFormat="1" ht="15" customHeight="1" x14ac:dyDescent="0.35">
      <c r="A8" s="81" t="s">
        <v>162</v>
      </c>
      <c r="B8" s="248" t="s">
        <v>166</v>
      </c>
      <c r="C8" s="248"/>
      <c r="D8" s="248"/>
      <c r="E8" s="83">
        <v>16</v>
      </c>
      <c r="F8" s="59">
        <v>41080.949999999997</v>
      </c>
      <c r="G8" s="82">
        <v>41080.949999999997</v>
      </c>
      <c r="H8" s="77"/>
    </row>
    <row r="9" spans="1:8" s="80" customFormat="1" ht="15" customHeight="1" x14ac:dyDescent="0.35">
      <c r="A9" s="81" t="s">
        <v>162</v>
      </c>
      <c r="B9" s="248" t="s">
        <v>167</v>
      </c>
      <c r="C9" s="248"/>
      <c r="D9" s="248"/>
      <c r="E9" s="30">
        <v>2</v>
      </c>
      <c r="F9" s="59">
        <v>53675.6</v>
      </c>
      <c r="G9" s="82">
        <v>53675.6</v>
      </c>
      <c r="H9" s="77"/>
    </row>
    <row r="10" spans="1:8" s="80" customFormat="1" ht="15" customHeight="1" x14ac:dyDescent="0.35">
      <c r="A10" s="81" t="s">
        <v>162</v>
      </c>
      <c r="B10" s="248" t="s">
        <v>168</v>
      </c>
      <c r="C10" s="248"/>
      <c r="D10" s="248"/>
      <c r="E10" s="30">
        <v>2</v>
      </c>
      <c r="F10" s="59">
        <v>61726.85</v>
      </c>
      <c r="G10" s="82">
        <v>61726.85</v>
      </c>
      <c r="H10" s="77"/>
    </row>
    <row r="11" spans="1:8" s="80" customFormat="1" ht="15" customHeight="1" x14ac:dyDescent="0.35">
      <c r="A11" s="81" t="s">
        <v>162</v>
      </c>
      <c r="B11" s="248" t="s">
        <v>169</v>
      </c>
      <c r="C11" s="248"/>
      <c r="D11" s="248"/>
      <c r="E11" s="30">
        <v>5</v>
      </c>
      <c r="F11" s="59">
        <v>70949.7</v>
      </c>
      <c r="G11" s="82">
        <v>70949.7</v>
      </c>
      <c r="H11" s="77"/>
    </row>
    <row r="12" spans="1:8" s="80" customFormat="1" ht="15" customHeight="1" x14ac:dyDescent="0.35">
      <c r="A12" s="81" t="s">
        <v>162</v>
      </c>
      <c r="B12" s="248" t="s">
        <v>170</v>
      </c>
      <c r="C12" s="248"/>
      <c r="D12" s="248"/>
      <c r="E12" s="30">
        <v>4</v>
      </c>
      <c r="F12" s="59">
        <v>45350.05</v>
      </c>
      <c r="G12" s="82">
        <v>45350.05</v>
      </c>
      <c r="H12" s="77"/>
    </row>
    <row r="13" spans="1:8" s="80" customFormat="1" x14ac:dyDescent="0.35">
      <c r="A13" s="81" t="s">
        <v>162</v>
      </c>
      <c r="B13" s="248" t="s">
        <v>171</v>
      </c>
      <c r="C13" s="248"/>
      <c r="D13" s="248"/>
      <c r="E13" s="30">
        <v>10</v>
      </c>
      <c r="F13" s="59">
        <v>52152.800000000003</v>
      </c>
      <c r="G13" s="82">
        <v>52152.800000000003</v>
      </c>
      <c r="H13" s="77"/>
    </row>
    <row r="14" spans="1:8" s="80" customFormat="1" ht="15" customHeight="1" x14ac:dyDescent="0.35">
      <c r="A14" s="81" t="s">
        <v>162</v>
      </c>
      <c r="B14" s="248" t="s">
        <v>172</v>
      </c>
      <c r="C14" s="248"/>
      <c r="D14" s="248"/>
      <c r="E14" s="83">
        <v>42</v>
      </c>
      <c r="F14" s="59">
        <v>43900.65</v>
      </c>
      <c r="G14" s="82">
        <v>43900.65</v>
      </c>
      <c r="H14" s="77"/>
    </row>
    <row r="15" spans="1:8" s="80" customFormat="1" ht="15" customHeight="1" x14ac:dyDescent="0.35">
      <c r="A15" s="81">
        <v>16</v>
      </c>
      <c r="B15" s="248" t="s">
        <v>173</v>
      </c>
      <c r="C15" s="248"/>
      <c r="D15" s="248"/>
      <c r="E15" s="30">
        <v>1</v>
      </c>
      <c r="F15" s="59">
        <v>17448.5</v>
      </c>
      <c r="G15" s="82">
        <v>17448.5</v>
      </c>
      <c r="H15" s="77"/>
    </row>
    <row r="16" spans="1:8" s="80" customFormat="1" ht="15" customHeight="1" x14ac:dyDescent="0.35">
      <c r="A16" s="81">
        <v>16</v>
      </c>
      <c r="B16" s="248" t="s">
        <v>153</v>
      </c>
      <c r="C16" s="248"/>
      <c r="D16" s="248"/>
      <c r="E16" s="30">
        <v>10</v>
      </c>
      <c r="F16" s="59">
        <v>17448.5</v>
      </c>
      <c r="G16" s="82">
        <v>17448.5</v>
      </c>
      <c r="H16" s="77"/>
    </row>
    <row r="17" spans="1:8" s="80" customFormat="1" x14ac:dyDescent="0.35">
      <c r="A17" s="81">
        <v>14</v>
      </c>
      <c r="B17" s="248" t="s">
        <v>174</v>
      </c>
      <c r="C17" s="248"/>
      <c r="D17" s="248"/>
      <c r="E17" s="30">
        <v>28</v>
      </c>
      <c r="F17" s="59">
        <v>15215.8</v>
      </c>
      <c r="G17" s="82">
        <v>15215.8</v>
      </c>
      <c r="H17" s="77"/>
    </row>
    <row r="18" spans="1:8" s="80" customFormat="1" ht="15" customHeight="1" x14ac:dyDescent="0.35">
      <c r="A18" s="81">
        <v>14</v>
      </c>
      <c r="B18" s="248" t="s">
        <v>73</v>
      </c>
      <c r="C18" s="248"/>
      <c r="D18" s="248"/>
      <c r="E18" s="30">
        <v>16</v>
      </c>
      <c r="F18" s="59">
        <v>15215.8</v>
      </c>
      <c r="G18" s="82">
        <v>15215.8</v>
      </c>
      <c r="H18" s="77"/>
    </row>
    <row r="19" spans="1:8" s="80" customFormat="1" ht="15" customHeight="1" x14ac:dyDescent="0.35">
      <c r="A19" s="81">
        <v>8</v>
      </c>
      <c r="B19" s="248" t="s">
        <v>175</v>
      </c>
      <c r="C19" s="248"/>
      <c r="D19" s="248"/>
      <c r="E19" s="30">
        <v>26</v>
      </c>
      <c r="F19" s="59">
        <v>11290.35</v>
      </c>
      <c r="G19" s="82">
        <v>11290.35</v>
      </c>
      <c r="H19" s="77"/>
    </row>
    <row r="20" spans="1:8" s="80" customFormat="1" ht="15" customHeight="1" x14ac:dyDescent="0.35">
      <c r="A20" s="81">
        <v>13</v>
      </c>
      <c r="B20" s="248" t="s">
        <v>176</v>
      </c>
      <c r="C20" s="248"/>
      <c r="D20" s="248"/>
      <c r="E20" s="30">
        <v>1</v>
      </c>
      <c r="F20" s="59">
        <v>14224.55</v>
      </c>
      <c r="G20" s="82">
        <v>14224.55</v>
      </c>
      <c r="H20" s="77"/>
    </row>
    <row r="21" spans="1:8" s="80" customFormat="1" ht="15" customHeight="1" x14ac:dyDescent="0.35">
      <c r="A21" s="81">
        <v>10</v>
      </c>
      <c r="B21" s="248" t="s">
        <v>177</v>
      </c>
      <c r="C21" s="248"/>
      <c r="D21" s="248"/>
      <c r="E21" s="30">
        <v>5</v>
      </c>
      <c r="F21" s="59">
        <v>12445.2</v>
      </c>
      <c r="G21" s="82">
        <v>12445.2</v>
      </c>
      <c r="H21" s="77"/>
    </row>
    <row r="22" spans="1:8" s="80" customFormat="1" ht="15" customHeight="1" x14ac:dyDescent="0.35">
      <c r="A22" s="81">
        <v>8</v>
      </c>
      <c r="B22" s="248" t="s">
        <v>178</v>
      </c>
      <c r="C22" s="248"/>
      <c r="D22" s="248"/>
      <c r="E22" s="30">
        <v>7</v>
      </c>
      <c r="F22" s="59">
        <v>11290.35</v>
      </c>
      <c r="G22" s="82">
        <v>11290.35</v>
      </c>
      <c r="H22" s="77"/>
    </row>
    <row r="23" spans="1:8" x14ac:dyDescent="0.35">
      <c r="A23" s="271" t="s">
        <v>13</v>
      </c>
      <c r="B23" s="250"/>
      <c r="C23" s="250"/>
      <c r="D23" s="250"/>
      <c r="E23" s="61">
        <f>SUM(E5:E22)</f>
        <v>187</v>
      </c>
      <c r="F23" s="62"/>
      <c r="G23" s="84"/>
    </row>
    <row r="24" spans="1:8" x14ac:dyDescent="0.35">
      <c r="A24" s="272" t="s">
        <v>14</v>
      </c>
      <c r="B24" s="252"/>
      <c r="C24" s="252"/>
      <c r="D24" s="252"/>
      <c r="E24" s="252"/>
      <c r="F24" s="252"/>
      <c r="G24" s="273"/>
    </row>
    <row r="25" spans="1:8" s="80" customFormat="1" x14ac:dyDescent="0.35">
      <c r="A25" s="85">
        <v>13</v>
      </c>
      <c r="B25" s="212" t="s">
        <v>179</v>
      </c>
      <c r="C25" s="212"/>
      <c r="D25" s="212"/>
      <c r="E25" s="7">
        <v>10</v>
      </c>
      <c r="F25" s="8">
        <v>14224.55</v>
      </c>
      <c r="G25" s="86">
        <v>14224.55</v>
      </c>
    </row>
    <row r="26" spans="1:8" s="80" customFormat="1" x14ac:dyDescent="0.35">
      <c r="A26" s="85">
        <v>13</v>
      </c>
      <c r="B26" s="212" t="s">
        <v>180</v>
      </c>
      <c r="C26" s="212"/>
      <c r="D26" s="212"/>
      <c r="E26" s="7">
        <v>3</v>
      </c>
      <c r="F26" s="8">
        <v>14224.55</v>
      </c>
      <c r="G26" s="86">
        <v>14224.55</v>
      </c>
    </row>
    <row r="27" spans="1:8" s="80" customFormat="1" x14ac:dyDescent="0.35">
      <c r="A27" s="85">
        <v>10</v>
      </c>
      <c r="B27" s="212" t="s">
        <v>181</v>
      </c>
      <c r="C27" s="212"/>
      <c r="D27" s="212"/>
      <c r="E27" s="7">
        <v>16</v>
      </c>
      <c r="F27" s="8">
        <v>14224.55</v>
      </c>
      <c r="G27" s="86">
        <v>14224.55</v>
      </c>
    </row>
    <row r="28" spans="1:8" s="80" customFormat="1" x14ac:dyDescent="0.35">
      <c r="A28" s="85">
        <v>8</v>
      </c>
      <c r="B28" s="212" t="s">
        <v>81</v>
      </c>
      <c r="C28" s="212"/>
      <c r="D28" s="212"/>
      <c r="E28" s="7">
        <v>3</v>
      </c>
      <c r="F28" s="8">
        <v>11290.35</v>
      </c>
      <c r="G28" s="86">
        <v>11290.35</v>
      </c>
    </row>
    <row r="29" spans="1:8" s="80" customFormat="1" x14ac:dyDescent="0.35">
      <c r="A29" s="85">
        <v>8</v>
      </c>
      <c r="B29" s="212" t="s">
        <v>182</v>
      </c>
      <c r="C29" s="212"/>
      <c r="D29" s="212"/>
      <c r="E29" s="7">
        <v>45</v>
      </c>
      <c r="F29" s="8">
        <v>11290.35</v>
      </c>
      <c r="G29" s="86">
        <v>11290.35</v>
      </c>
    </row>
    <row r="30" spans="1:8" s="80" customFormat="1" x14ac:dyDescent="0.35">
      <c r="A30" s="85">
        <v>7</v>
      </c>
      <c r="B30" s="212" t="s">
        <v>183</v>
      </c>
      <c r="C30" s="212"/>
      <c r="D30" s="212"/>
      <c r="E30" s="7">
        <v>6</v>
      </c>
      <c r="F30" s="8">
        <v>11290.35</v>
      </c>
      <c r="G30" s="86">
        <v>11290.35</v>
      </c>
    </row>
    <row r="31" spans="1:8" s="80" customFormat="1" x14ac:dyDescent="0.35">
      <c r="A31" s="85">
        <v>6</v>
      </c>
      <c r="B31" s="212" t="s">
        <v>184</v>
      </c>
      <c r="C31" s="212"/>
      <c r="D31" s="212"/>
      <c r="E31" s="7">
        <v>16</v>
      </c>
      <c r="F31" s="8">
        <v>11290.35</v>
      </c>
      <c r="G31" s="86">
        <v>11290.35</v>
      </c>
    </row>
    <row r="32" spans="1:8" s="80" customFormat="1" x14ac:dyDescent="0.35">
      <c r="A32" s="85">
        <v>4</v>
      </c>
      <c r="B32" s="212" t="s">
        <v>185</v>
      </c>
      <c r="C32" s="212"/>
      <c r="D32" s="212"/>
      <c r="E32" s="7">
        <v>8</v>
      </c>
      <c r="F32" s="8">
        <v>11290.35</v>
      </c>
      <c r="G32" s="86">
        <v>11290.35</v>
      </c>
    </row>
    <row r="33" spans="1:7" s="80" customFormat="1" x14ac:dyDescent="0.35">
      <c r="A33" s="85">
        <v>4</v>
      </c>
      <c r="B33" s="212" t="s">
        <v>186</v>
      </c>
      <c r="C33" s="212"/>
      <c r="D33" s="212"/>
      <c r="E33" s="7">
        <v>1</v>
      </c>
      <c r="F33" s="8">
        <v>11290.35</v>
      </c>
      <c r="G33" s="86">
        <v>11290.35</v>
      </c>
    </row>
    <row r="34" spans="1:7" s="80" customFormat="1" x14ac:dyDescent="0.35">
      <c r="A34" s="85">
        <v>4</v>
      </c>
      <c r="B34" s="212" t="s">
        <v>187</v>
      </c>
      <c r="C34" s="212"/>
      <c r="D34" s="212"/>
      <c r="E34" s="7">
        <v>2</v>
      </c>
      <c r="F34" s="8">
        <v>11290.35</v>
      </c>
      <c r="G34" s="86">
        <v>11290.35</v>
      </c>
    </row>
    <row r="35" spans="1:7" s="80" customFormat="1" x14ac:dyDescent="0.35">
      <c r="A35" s="85">
        <v>4</v>
      </c>
      <c r="B35" s="212" t="s">
        <v>188</v>
      </c>
      <c r="C35" s="212"/>
      <c r="D35" s="212"/>
      <c r="E35" s="7">
        <v>8</v>
      </c>
      <c r="F35" s="8">
        <v>11290.35</v>
      </c>
      <c r="G35" s="86">
        <v>11290.35</v>
      </c>
    </row>
    <row r="36" spans="1:7" s="80" customFormat="1" x14ac:dyDescent="0.35">
      <c r="A36" s="85">
        <v>3</v>
      </c>
      <c r="B36" s="212" t="s">
        <v>189</v>
      </c>
      <c r="C36" s="212"/>
      <c r="D36" s="212"/>
      <c r="E36" s="7">
        <v>34</v>
      </c>
      <c r="F36" s="8">
        <v>11290.35</v>
      </c>
      <c r="G36" s="86">
        <v>11290.35</v>
      </c>
    </row>
    <row r="37" spans="1:7" s="80" customFormat="1" x14ac:dyDescent="0.35">
      <c r="A37" s="85">
        <v>4</v>
      </c>
      <c r="B37" s="212" t="s">
        <v>84</v>
      </c>
      <c r="C37" s="212"/>
      <c r="D37" s="212"/>
      <c r="E37" s="7">
        <v>10</v>
      </c>
      <c r="F37" s="8">
        <v>11290.35</v>
      </c>
      <c r="G37" s="86">
        <v>11290.35</v>
      </c>
    </row>
    <row r="38" spans="1:7" s="80" customFormat="1" ht="22.5" customHeight="1" x14ac:dyDescent="0.35">
      <c r="A38" s="81" t="s">
        <v>162</v>
      </c>
      <c r="B38" s="237" t="s">
        <v>190</v>
      </c>
      <c r="C38" s="237"/>
      <c r="D38" s="237"/>
      <c r="E38" s="7">
        <v>7</v>
      </c>
      <c r="F38" s="8">
        <v>12296.3</v>
      </c>
      <c r="G38" s="86">
        <v>12296.3</v>
      </c>
    </row>
    <row r="39" spans="1:7" s="80" customFormat="1" x14ac:dyDescent="0.35">
      <c r="A39" s="81" t="s">
        <v>162</v>
      </c>
      <c r="B39" s="237" t="s">
        <v>191</v>
      </c>
      <c r="C39" s="237"/>
      <c r="D39" s="237"/>
      <c r="E39" s="7">
        <v>32</v>
      </c>
      <c r="F39" s="8">
        <v>24592.6</v>
      </c>
      <c r="G39" s="86">
        <v>24592.6</v>
      </c>
    </row>
    <row r="40" spans="1:7" s="80" customFormat="1" x14ac:dyDescent="0.35">
      <c r="A40" s="81" t="s">
        <v>162</v>
      </c>
      <c r="B40" s="237" t="s">
        <v>192</v>
      </c>
      <c r="C40" s="237"/>
      <c r="D40" s="237"/>
      <c r="E40" s="7">
        <v>18</v>
      </c>
      <c r="F40" s="8">
        <v>18444.400000000001</v>
      </c>
      <c r="G40" s="86">
        <v>18444.400000000001</v>
      </c>
    </row>
    <row r="41" spans="1:7" s="80" customFormat="1" x14ac:dyDescent="0.35">
      <c r="A41" s="81" t="s">
        <v>162</v>
      </c>
      <c r="B41" s="237" t="s">
        <v>193</v>
      </c>
      <c r="C41" s="237"/>
      <c r="D41" s="237"/>
      <c r="E41" s="7">
        <v>1</v>
      </c>
      <c r="F41" s="8">
        <v>13832.5</v>
      </c>
      <c r="G41" s="86">
        <v>13832.5</v>
      </c>
    </row>
    <row r="42" spans="1:7" s="80" customFormat="1" x14ac:dyDescent="0.35">
      <c r="A42" s="81" t="s">
        <v>162</v>
      </c>
      <c r="B42" s="237" t="s">
        <v>194</v>
      </c>
      <c r="C42" s="237"/>
      <c r="D42" s="237"/>
      <c r="E42" s="7">
        <v>1</v>
      </c>
      <c r="F42" s="8">
        <v>27665.05</v>
      </c>
      <c r="G42" s="86">
        <v>27665.05</v>
      </c>
    </row>
    <row r="43" spans="1:7" s="80" customFormat="1" x14ac:dyDescent="0.35">
      <c r="A43" s="81" t="s">
        <v>162</v>
      </c>
      <c r="B43" s="237" t="s">
        <v>195</v>
      </c>
      <c r="C43" s="237"/>
      <c r="D43" s="237"/>
      <c r="E43" s="7">
        <v>1</v>
      </c>
      <c r="F43" s="8">
        <v>20748.8</v>
      </c>
      <c r="G43" s="86">
        <v>20748.8</v>
      </c>
    </row>
    <row r="44" spans="1:7" s="80" customFormat="1" x14ac:dyDescent="0.35">
      <c r="A44" s="81" t="s">
        <v>162</v>
      </c>
      <c r="B44" s="212" t="s">
        <v>196</v>
      </c>
      <c r="C44" s="212"/>
      <c r="D44" s="212"/>
      <c r="E44" s="7">
        <v>2</v>
      </c>
      <c r="F44" s="8">
        <v>23525.65</v>
      </c>
      <c r="G44" s="86">
        <v>23525.65</v>
      </c>
    </row>
    <row r="45" spans="1:7" s="80" customFormat="1" x14ac:dyDescent="0.35">
      <c r="A45" s="81" t="s">
        <v>162</v>
      </c>
      <c r="B45" s="212" t="s">
        <v>197</v>
      </c>
      <c r="C45" s="212"/>
      <c r="D45" s="212"/>
      <c r="E45" s="7">
        <v>1</v>
      </c>
      <c r="F45" s="8">
        <v>31367.5</v>
      </c>
      <c r="G45" s="86">
        <v>31367.5</v>
      </c>
    </row>
    <row r="46" spans="1:7" s="80" customFormat="1" x14ac:dyDescent="0.35">
      <c r="A46" s="81" t="s">
        <v>162</v>
      </c>
      <c r="B46" s="212" t="s">
        <v>198</v>
      </c>
      <c r="C46" s="212"/>
      <c r="D46" s="212"/>
      <c r="E46" s="7">
        <v>3</v>
      </c>
      <c r="F46" s="8">
        <v>18538.25</v>
      </c>
      <c r="G46" s="86">
        <v>18538.25</v>
      </c>
    </row>
    <row r="47" spans="1:7" s="80" customFormat="1" x14ac:dyDescent="0.35">
      <c r="A47" s="81" t="s">
        <v>162</v>
      </c>
      <c r="B47" s="212" t="s">
        <v>199</v>
      </c>
      <c r="C47" s="212"/>
      <c r="D47" s="212"/>
      <c r="E47" s="7">
        <v>5</v>
      </c>
      <c r="F47" s="8">
        <v>27807.35</v>
      </c>
      <c r="G47" s="86">
        <v>27807.35</v>
      </c>
    </row>
    <row r="48" spans="1:7" s="80" customFormat="1" x14ac:dyDescent="0.35">
      <c r="A48" s="81" t="s">
        <v>162</v>
      </c>
      <c r="B48" s="212" t="s">
        <v>200</v>
      </c>
      <c r="C48" s="212"/>
      <c r="D48" s="212"/>
      <c r="E48" s="7">
        <v>4</v>
      </c>
      <c r="F48" s="8">
        <v>37076.449999999997</v>
      </c>
      <c r="G48" s="86">
        <v>37076.449999999997</v>
      </c>
    </row>
    <row r="49" spans="1:7" s="80" customFormat="1" x14ac:dyDescent="0.35">
      <c r="A49" s="81" t="s">
        <v>162</v>
      </c>
      <c r="B49" s="212" t="s">
        <v>201</v>
      </c>
      <c r="C49" s="212"/>
      <c r="D49" s="212"/>
      <c r="E49" s="7">
        <v>3</v>
      </c>
      <c r="F49" s="8">
        <v>11372.55</v>
      </c>
      <c r="G49" s="86">
        <v>11372.55</v>
      </c>
    </row>
    <row r="50" spans="1:7" s="80" customFormat="1" x14ac:dyDescent="0.35">
      <c r="A50" s="81" t="s">
        <v>162</v>
      </c>
      <c r="B50" s="212" t="s">
        <v>202</v>
      </c>
      <c r="C50" s="212"/>
      <c r="D50" s="212"/>
      <c r="E50" s="7">
        <v>24</v>
      </c>
      <c r="F50" s="8">
        <v>17058.8</v>
      </c>
      <c r="G50" s="86">
        <v>17058.8</v>
      </c>
    </row>
    <row r="51" spans="1:7" s="80" customFormat="1" x14ac:dyDescent="0.35">
      <c r="A51" s="81" t="s">
        <v>162</v>
      </c>
      <c r="B51" s="212" t="s">
        <v>203</v>
      </c>
      <c r="C51" s="212"/>
      <c r="D51" s="212"/>
      <c r="E51" s="7">
        <v>69</v>
      </c>
      <c r="F51" s="8">
        <v>43834</v>
      </c>
      <c r="G51" s="86">
        <v>43834</v>
      </c>
    </row>
    <row r="52" spans="1:7" ht="14.4" customHeight="1" x14ac:dyDescent="0.35">
      <c r="A52" s="274" t="s">
        <v>15</v>
      </c>
      <c r="B52" s="244"/>
      <c r="C52" s="244"/>
      <c r="D52" s="244"/>
      <c r="E52" s="51">
        <f>SUM(E25:E51)</f>
        <v>333</v>
      </c>
      <c r="F52" s="52"/>
      <c r="G52" s="87"/>
    </row>
    <row r="53" spans="1:7" x14ac:dyDescent="0.35">
      <c r="A53" s="272" t="s">
        <v>204</v>
      </c>
      <c r="B53" s="252"/>
      <c r="C53" s="252"/>
      <c r="D53" s="252"/>
      <c r="E53" s="252"/>
      <c r="F53" s="252"/>
      <c r="G53" s="273"/>
    </row>
    <row r="54" spans="1:7" s="80" customFormat="1" x14ac:dyDescent="0.35">
      <c r="A54" s="81" t="s">
        <v>162</v>
      </c>
      <c r="B54" s="212" t="s">
        <v>205</v>
      </c>
      <c r="C54" s="212"/>
      <c r="D54" s="212"/>
      <c r="E54" s="7">
        <v>3894</v>
      </c>
      <c r="F54" s="8">
        <v>515.95000000000005</v>
      </c>
      <c r="G54" s="86">
        <v>515.95000000000005</v>
      </c>
    </row>
    <row r="55" spans="1:7" s="80" customFormat="1" x14ac:dyDescent="0.35">
      <c r="A55" s="81" t="s">
        <v>162</v>
      </c>
      <c r="B55" s="212" t="s">
        <v>206</v>
      </c>
      <c r="C55" s="212"/>
      <c r="D55" s="212"/>
      <c r="E55" s="7">
        <v>28</v>
      </c>
      <c r="F55" s="8">
        <v>515.95000000000005</v>
      </c>
      <c r="G55" s="86">
        <v>515.95000000000005</v>
      </c>
    </row>
    <row r="56" spans="1:7" s="80" customFormat="1" x14ac:dyDescent="0.35">
      <c r="A56" s="81" t="s">
        <v>162</v>
      </c>
      <c r="B56" s="212" t="s">
        <v>207</v>
      </c>
      <c r="C56" s="212"/>
      <c r="D56" s="212"/>
      <c r="E56" s="7">
        <v>108</v>
      </c>
      <c r="F56" s="8">
        <v>515.95000000000005</v>
      </c>
      <c r="G56" s="86">
        <v>515.95000000000005</v>
      </c>
    </row>
    <row r="57" spans="1:7" s="80" customFormat="1" x14ac:dyDescent="0.35">
      <c r="A57" s="81" t="s">
        <v>162</v>
      </c>
      <c r="B57" s="212" t="s">
        <v>208</v>
      </c>
      <c r="C57" s="212"/>
      <c r="D57" s="212"/>
      <c r="E57" s="7">
        <v>256</v>
      </c>
      <c r="F57" s="8">
        <v>515.95000000000005</v>
      </c>
      <c r="G57" s="86">
        <v>515.95000000000005</v>
      </c>
    </row>
    <row r="58" spans="1:7" s="80" customFormat="1" x14ac:dyDescent="0.35">
      <c r="A58" s="81" t="s">
        <v>162</v>
      </c>
      <c r="B58" s="212" t="s">
        <v>209</v>
      </c>
      <c r="C58" s="212"/>
      <c r="D58" s="212"/>
      <c r="E58" s="7">
        <v>140</v>
      </c>
      <c r="F58" s="8">
        <v>624.65</v>
      </c>
      <c r="G58" s="86">
        <v>624.65</v>
      </c>
    </row>
    <row r="59" spans="1:7" s="80" customFormat="1" x14ac:dyDescent="0.35">
      <c r="A59" s="81" t="s">
        <v>162</v>
      </c>
      <c r="B59" s="212" t="s">
        <v>210</v>
      </c>
      <c r="C59" s="212"/>
      <c r="D59" s="212"/>
      <c r="E59" s="7">
        <v>4</v>
      </c>
      <c r="F59" s="8">
        <v>624.65</v>
      </c>
      <c r="G59" s="86">
        <v>624.65</v>
      </c>
    </row>
    <row r="60" spans="1:7" s="80" customFormat="1" x14ac:dyDescent="0.35">
      <c r="A60" s="81" t="s">
        <v>162</v>
      </c>
      <c r="B60" s="212" t="s">
        <v>211</v>
      </c>
      <c r="C60" s="212"/>
      <c r="D60" s="212"/>
      <c r="E60" s="7">
        <v>6</v>
      </c>
      <c r="F60" s="8">
        <v>624.65</v>
      </c>
      <c r="G60" s="86">
        <v>624.65</v>
      </c>
    </row>
    <row r="61" spans="1:7" s="80" customFormat="1" x14ac:dyDescent="0.35">
      <c r="A61" s="81" t="s">
        <v>162</v>
      </c>
      <c r="B61" s="212" t="s">
        <v>212</v>
      </c>
      <c r="C61" s="212"/>
      <c r="D61" s="212"/>
      <c r="E61" s="7">
        <v>8</v>
      </c>
      <c r="F61" s="8">
        <v>624.65</v>
      </c>
      <c r="G61" s="86">
        <v>624.65</v>
      </c>
    </row>
    <row r="62" spans="1:7" s="80" customFormat="1" x14ac:dyDescent="0.35">
      <c r="A62" s="81" t="s">
        <v>162</v>
      </c>
      <c r="B62" s="212" t="s">
        <v>213</v>
      </c>
      <c r="C62" s="212"/>
      <c r="D62" s="212"/>
      <c r="E62" s="7">
        <v>46</v>
      </c>
      <c r="F62" s="8">
        <v>711.6</v>
      </c>
      <c r="G62" s="86">
        <v>711.6</v>
      </c>
    </row>
    <row r="63" spans="1:7" s="80" customFormat="1" x14ac:dyDescent="0.35">
      <c r="A63" s="81" t="s">
        <v>162</v>
      </c>
      <c r="B63" s="212" t="s">
        <v>214</v>
      </c>
      <c r="C63" s="212"/>
      <c r="D63" s="212"/>
      <c r="E63" s="7">
        <v>16</v>
      </c>
      <c r="F63" s="8">
        <v>711.6</v>
      </c>
      <c r="G63" s="86">
        <v>711.6</v>
      </c>
    </row>
    <row r="64" spans="1:7" s="80" customFormat="1" x14ac:dyDescent="0.35">
      <c r="A64" s="81" t="s">
        <v>162</v>
      </c>
      <c r="B64" s="212" t="s">
        <v>215</v>
      </c>
      <c r="C64" s="212"/>
      <c r="D64" s="212"/>
      <c r="E64" s="7">
        <v>10</v>
      </c>
      <c r="F64" s="8">
        <v>711.6</v>
      </c>
      <c r="G64" s="86">
        <v>711.6</v>
      </c>
    </row>
    <row r="65" spans="1:7" s="80" customFormat="1" x14ac:dyDescent="0.35">
      <c r="A65" s="81" t="s">
        <v>162</v>
      </c>
      <c r="B65" s="212" t="s">
        <v>216</v>
      </c>
      <c r="C65" s="212"/>
      <c r="D65" s="212"/>
      <c r="E65" s="7">
        <v>56</v>
      </c>
      <c r="F65" s="8">
        <v>766.2</v>
      </c>
      <c r="G65" s="86">
        <v>766.2</v>
      </c>
    </row>
    <row r="66" spans="1:7" s="80" customFormat="1" x14ac:dyDescent="0.35">
      <c r="A66" s="81" t="s">
        <v>162</v>
      </c>
      <c r="B66" s="212" t="s">
        <v>217</v>
      </c>
      <c r="C66" s="212"/>
      <c r="D66" s="212"/>
      <c r="E66" s="7">
        <v>25</v>
      </c>
      <c r="F66" s="8">
        <v>766.2</v>
      </c>
      <c r="G66" s="86">
        <v>766.2</v>
      </c>
    </row>
    <row r="67" spans="1:7" s="80" customFormat="1" x14ac:dyDescent="0.35">
      <c r="A67" s="81" t="s">
        <v>162</v>
      </c>
      <c r="B67" s="212" t="s">
        <v>218</v>
      </c>
      <c r="C67" s="212"/>
      <c r="D67" s="212"/>
      <c r="E67" s="7">
        <v>192</v>
      </c>
      <c r="F67" s="8">
        <v>766.2</v>
      </c>
      <c r="G67" s="86">
        <v>766.2</v>
      </c>
    </row>
    <row r="68" spans="1:7" s="80" customFormat="1" x14ac:dyDescent="0.35">
      <c r="A68" s="81" t="s">
        <v>162</v>
      </c>
      <c r="B68" s="212" t="s">
        <v>219</v>
      </c>
      <c r="C68" s="212"/>
      <c r="D68" s="212"/>
      <c r="E68" s="7">
        <v>510</v>
      </c>
      <c r="F68" s="8">
        <v>766.2</v>
      </c>
      <c r="G68" s="86">
        <v>766.2</v>
      </c>
    </row>
    <row r="69" spans="1:7" s="80" customFormat="1" x14ac:dyDescent="0.35">
      <c r="A69" s="81" t="s">
        <v>162</v>
      </c>
      <c r="B69" s="212" t="s">
        <v>220</v>
      </c>
      <c r="C69" s="212"/>
      <c r="D69" s="212"/>
      <c r="E69" s="7">
        <v>5</v>
      </c>
      <c r="F69" s="8">
        <v>766.2</v>
      </c>
      <c r="G69" s="86">
        <v>766.2</v>
      </c>
    </row>
    <row r="70" spans="1:7" s="80" customFormat="1" x14ac:dyDescent="0.35">
      <c r="A70" s="81" t="s">
        <v>162</v>
      </c>
      <c r="B70" s="212" t="s">
        <v>221</v>
      </c>
      <c r="C70" s="212"/>
      <c r="D70" s="212"/>
      <c r="E70" s="7">
        <v>40</v>
      </c>
      <c r="F70" s="8">
        <v>766.2</v>
      </c>
      <c r="G70" s="86">
        <v>766.2</v>
      </c>
    </row>
    <row r="71" spans="1:7" s="80" customFormat="1" x14ac:dyDescent="0.35">
      <c r="A71" s="81" t="s">
        <v>162</v>
      </c>
      <c r="B71" s="212" t="s">
        <v>222</v>
      </c>
      <c r="C71" s="212"/>
      <c r="D71" s="212"/>
      <c r="E71" s="7">
        <v>220</v>
      </c>
      <c r="F71" s="8">
        <v>766.2</v>
      </c>
      <c r="G71" s="86">
        <v>766.2</v>
      </c>
    </row>
    <row r="72" spans="1:7" s="80" customFormat="1" x14ac:dyDescent="0.35">
      <c r="A72" s="81" t="s">
        <v>162</v>
      </c>
      <c r="B72" s="212" t="s">
        <v>223</v>
      </c>
      <c r="C72" s="212"/>
      <c r="D72" s="212"/>
      <c r="E72" s="7">
        <v>35</v>
      </c>
      <c r="F72" s="8">
        <v>711.6</v>
      </c>
      <c r="G72" s="86">
        <v>711.6</v>
      </c>
    </row>
    <row r="73" spans="1:7" s="80" customFormat="1" x14ac:dyDescent="0.35">
      <c r="A73" s="81" t="s">
        <v>162</v>
      </c>
      <c r="B73" s="212" t="s">
        <v>224</v>
      </c>
      <c r="C73" s="212"/>
      <c r="D73" s="212"/>
      <c r="E73" s="7">
        <v>223</v>
      </c>
      <c r="F73" s="8">
        <v>766.2</v>
      </c>
      <c r="G73" s="86">
        <v>766.2</v>
      </c>
    </row>
    <row r="74" spans="1:7" x14ac:dyDescent="0.35">
      <c r="A74" s="274" t="s">
        <v>225</v>
      </c>
      <c r="B74" s="244"/>
      <c r="C74" s="244"/>
      <c r="D74" s="244"/>
      <c r="E74" s="88">
        <v>5822</v>
      </c>
      <c r="F74" s="52"/>
      <c r="G74" s="87"/>
    </row>
    <row r="75" spans="1:7" x14ac:dyDescent="0.35">
      <c r="A75" s="276" t="s">
        <v>226</v>
      </c>
      <c r="B75" s="246"/>
      <c r="C75" s="246"/>
      <c r="D75" s="246"/>
      <c r="E75" s="54">
        <f>E23+E52</f>
        <v>520</v>
      </c>
      <c r="F75" s="55"/>
      <c r="G75" s="89"/>
    </row>
    <row r="76" spans="1:7" x14ac:dyDescent="0.35">
      <c r="A76" s="277" t="s">
        <v>227</v>
      </c>
      <c r="B76" s="278"/>
      <c r="C76" s="278"/>
      <c r="D76" s="278"/>
      <c r="E76" s="91">
        <v>5822</v>
      </c>
      <c r="F76" s="92"/>
      <c r="G76" s="93"/>
    </row>
    <row r="77" spans="1:7" x14ac:dyDescent="0.35">
      <c r="A77" s="275" t="s">
        <v>92</v>
      </c>
      <c r="B77" s="275"/>
      <c r="C77" s="275"/>
      <c r="D77" s="275"/>
      <c r="E77" s="275"/>
      <c r="F77" s="275"/>
      <c r="G77" s="275"/>
    </row>
    <row r="78" spans="1:7" ht="21" customHeight="1" x14ac:dyDescent="0.35">
      <c r="A78" s="57"/>
      <c r="B78" s="57"/>
      <c r="C78" s="57"/>
      <c r="D78" s="57"/>
      <c r="E78" s="57"/>
      <c r="F78" s="57"/>
      <c r="G78" s="57"/>
    </row>
  </sheetData>
  <mergeCells count="78">
    <mergeCell ref="A77:G77"/>
    <mergeCell ref="B66:D66"/>
    <mergeCell ref="B67:D67"/>
    <mergeCell ref="B68:D68"/>
    <mergeCell ref="B69:D69"/>
    <mergeCell ref="B70:D70"/>
    <mergeCell ref="B71:D71"/>
    <mergeCell ref="B72:D72"/>
    <mergeCell ref="B73:D73"/>
    <mergeCell ref="A74:D74"/>
    <mergeCell ref="A75:D75"/>
    <mergeCell ref="A76:D76"/>
    <mergeCell ref="B65:D65"/>
    <mergeCell ref="B54:D54"/>
    <mergeCell ref="B55:D55"/>
    <mergeCell ref="B56:D56"/>
    <mergeCell ref="B57:D57"/>
    <mergeCell ref="B58:D58"/>
    <mergeCell ref="B59:D59"/>
    <mergeCell ref="B60:D60"/>
    <mergeCell ref="B61:D61"/>
    <mergeCell ref="B62:D62"/>
    <mergeCell ref="B63:D63"/>
    <mergeCell ref="B64:D64"/>
    <mergeCell ref="A53:G53"/>
    <mergeCell ref="B42:D42"/>
    <mergeCell ref="B43:D43"/>
    <mergeCell ref="B44:D44"/>
    <mergeCell ref="B45:D45"/>
    <mergeCell ref="B46:D46"/>
    <mergeCell ref="B47:D47"/>
    <mergeCell ref="B48:D48"/>
    <mergeCell ref="B49:D49"/>
    <mergeCell ref="B50:D50"/>
    <mergeCell ref="B51:D51"/>
    <mergeCell ref="A52:D52"/>
    <mergeCell ref="B41:D41"/>
    <mergeCell ref="B30:D30"/>
    <mergeCell ref="B31:D31"/>
    <mergeCell ref="B32:D32"/>
    <mergeCell ref="B33:D33"/>
    <mergeCell ref="B34:D34"/>
    <mergeCell ref="B35:D35"/>
    <mergeCell ref="B36:D36"/>
    <mergeCell ref="B37:D37"/>
    <mergeCell ref="B38:D38"/>
    <mergeCell ref="B39:D39"/>
    <mergeCell ref="B40:D40"/>
    <mergeCell ref="B29:D29"/>
    <mergeCell ref="B18:D18"/>
    <mergeCell ref="B19:D19"/>
    <mergeCell ref="B20:D20"/>
    <mergeCell ref="B21:D21"/>
    <mergeCell ref="B22:D22"/>
    <mergeCell ref="A23:D23"/>
    <mergeCell ref="A24:G24"/>
    <mergeCell ref="B25:D25"/>
    <mergeCell ref="B26:D26"/>
    <mergeCell ref="B27:D27"/>
    <mergeCell ref="B28:D28"/>
    <mergeCell ref="B17:D17"/>
    <mergeCell ref="B6:D6"/>
    <mergeCell ref="B7:D7"/>
    <mergeCell ref="B8:D8"/>
    <mergeCell ref="B9:D9"/>
    <mergeCell ref="B10:D10"/>
    <mergeCell ref="B11:D11"/>
    <mergeCell ref="B12:D12"/>
    <mergeCell ref="B13:D13"/>
    <mergeCell ref="B14:D14"/>
    <mergeCell ref="B15:D15"/>
    <mergeCell ref="B16:D16"/>
    <mergeCell ref="B5:D5"/>
    <mergeCell ref="A1:G1"/>
    <mergeCell ref="A2:A3"/>
    <mergeCell ref="B2:D3"/>
    <mergeCell ref="E2:E3"/>
    <mergeCell ref="A4:G4"/>
  </mergeCells>
  <printOptions horizontalCentered="1"/>
  <pageMargins left="0.98425196850393704" right="0.98425196850393704" top="0.98425196850393704" bottom="0.98425196850393704" header="0.31496062992125984" footer="0.31496062992125984"/>
  <pageSetup scale="82" fitToHeight="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74801-A9E8-4236-935E-9660F8E6FF94}">
  <sheetPr>
    <pageSetUpPr fitToPage="1"/>
  </sheetPr>
  <dimension ref="A1:M22"/>
  <sheetViews>
    <sheetView showGridLines="0" topLeftCell="A12" zoomScale="115" zoomScaleNormal="115" workbookViewId="0">
      <selection sqref="A1:H16"/>
    </sheetView>
  </sheetViews>
  <sheetFormatPr baseColWidth="10" defaultColWidth="11.54296875" defaultRowHeight="10.5" x14ac:dyDescent="0.25"/>
  <cols>
    <col min="1" max="1" width="9.36328125" style="24" customWidth="1"/>
    <col min="2" max="2" width="5.08984375" style="24" customWidth="1"/>
    <col min="3" max="3" width="13.6328125" style="24" customWidth="1"/>
    <col min="4" max="4" width="12.90625" style="24" customWidth="1"/>
    <col min="5" max="5" width="10.90625" style="24" customWidth="1"/>
    <col min="6" max="6" width="11.90625" style="24" customWidth="1"/>
    <col min="7" max="7" width="2.6328125" style="24" customWidth="1"/>
    <col min="8" max="8" width="15.453125" style="2" customWidth="1"/>
    <col min="9" max="9" width="15" style="72" bestFit="1" customWidth="1"/>
    <col min="10" max="10" width="34.54296875" style="24" customWidth="1"/>
    <col min="11" max="16384" width="11.54296875" style="24"/>
  </cols>
  <sheetData>
    <row r="1" spans="1:13" ht="67.25" customHeight="1" x14ac:dyDescent="0.25">
      <c r="A1" s="279" t="s">
        <v>228</v>
      </c>
      <c r="B1" s="280"/>
      <c r="C1" s="280"/>
      <c r="D1" s="280"/>
      <c r="E1" s="280"/>
      <c r="F1" s="280"/>
      <c r="G1" s="280"/>
      <c r="H1" s="281"/>
    </row>
    <row r="2" spans="1:13" x14ac:dyDescent="0.25">
      <c r="A2" s="282" t="s">
        <v>23</v>
      </c>
      <c r="B2" s="283"/>
      <c r="C2" s="95" t="s">
        <v>24</v>
      </c>
      <c r="D2" s="283" t="s">
        <v>25</v>
      </c>
      <c r="E2" s="283"/>
      <c r="F2" s="283"/>
      <c r="G2" s="283"/>
      <c r="H2" s="96" t="s">
        <v>26</v>
      </c>
    </row>
    <row r="3" spans="1:13" ht="23.25" customHeight="1" x14ac:dyDescent="0.25">
      <c r="A3" s="284" t="s">
        <v>27</v>
      </c>
      <c r="B3" s="285"/>
      <c r="C3" s="27">
        <v>1130</v>
      </c>
      <c r="D3" s="248" t="s">
        <v>28</v>
      </c>
      <c r="E3" s="248"/>
      <c r="F3" s="248"/>
      <c r="G3" s="248"/>
      <c r="H3" s="97">
        <v>214074314</v>
      </c>
      <c r="I3" s="18"/>
      <c r="J3" s="212"/>
      <c r="K3" s="212"/>
      <c r="L3" s="212"/>
      <c r="M3" s="212"/>
    </row>
    <row r="4" spans="1:13" ht="23.25" customHeight="1" x14ac:dyDescent="0.25">
      <c r="A4" s="286"/>
      <c r="B4" s="287"/>
      <c r="C4" s="27">
        <v>1210</v>
      </c>
      <c r="D4" s="248" t="s">
        <v>229</v>
      </c>
      <c r="E4" s="248"/>
      <c r="F4" s="248"/>
      <c r="G4" s="248"/>
      <c r="H4" s="97">
        <v>1561108</v>
      </c>
      <c r="I4" s="18"/>
      <c r="J4" s="212"/>
      <c r="K4" s="212"/>
      <c r="L4" s="212"/>
      <c r="M4" s="212"/>
    </row>
    <row r="5" spans="1:13" ht="23.25" customHeight="1" x14ac:dyDescent="0.25">
      <c r="A5" s="286"/>
      <c r="B5" s="287"/>
      <c r="C5" s="27">
        <v>1340</v>
      </c>
      <c r="D5" s="248" t="s">
        <v>34</v>
      </c>
      <c r="E5" s="248"/>
      <c r="F5" s="248"/>
      <c r="G5" s="248"/>
      <c r="H5" s="97">
        <v>5515292</v>
      </c>
      <c r="I5" s="18"/>
      <c r="J5" s="212"/>
      <c r="K5" s="212"/>
      <c r="L5" s="212"/>
      <c r="M5" s="212"/>
    </row>
    <row r="6" spans="1:13" ht="23.25" customHeight="1" x14ac:dyDescent="0.25">
      <c r="A6" s="286"/>
      <c r="B6" s="287"/>
      <c r="C6" s="30">
        <v>1710</v>
      </c>
      <c r="D6" s="248" t="s">
        <v>39</v>
      </c>
      <c r="E6" s="248"/>
      <c r="F6" s="248"/>
      <c r="G6" s="248"/>
      <c r="H6" s="97">
        <v>4239129</v>
      </c>
      <c r="I6" s="18"/>
      <c r="J6" s="212"/>
      <c r="K6" s="212"/>
      <c r="L6" s="212"/>
      <c r="M6" s="212"/>
    </row>
    <row r="7" spans="1:13" ht="23.25" customHeight="1" x14ac:dyDescent="0.25">
      <c r="A7" s="288" t="s">
        <v>37</v>
      </c>
      <c r="B7" s="289"/>
      <c r="C7" s="27">
        <v>1320</v>
      </c>
      <c r="D7" s="248" t="s">
        <v>33</v>
      </c>
      <c r="E7" s="248"/>
      <c r="F7" s="248"/>
      <c r="G7" s="248"/>
      <c r="H7" s="97">
        <v>43653587</v>
      </c>
      <c r="I7" s="18"/>
      <c r="J7" s="212"/>
      <c r="K7" s="212"/>
      <c r="L7" s="212"/>
      <c r="M7" s="212"/>
    </row>
    <row r="8" spans="1:13" ht="23.25" customHeight="1" x14ac:dyDescent="0.25">
      <c r="A8" s="286"/>
      <c r="B8" s="287"/>
      <c r="C8" s="27">
        <v>1310</v>
      </c>
      <c r="D8" s="248" t="s">
        <v>32</v>
      </c>
      <c r="E8" s="248"/>
      <c r="F8" s="248"/>
      <c r="G8" s="248"/>
      <c r="H8" s="97">
        <v>43105480</v>
      </c>
      <c r="I8" s="18"/>
      <c r="J8" s="212"/>
      <c r="K8" s="212"/>
      <c r="L8" s="212"/>
      <c r="M8" s="212"/>
    </row>
    <row r="9" spans="1:13" ht="23.25" customHeight="1" x14ac:dyDescent="0.25">
      <c r="A9" s="286"/>
      <c r="B9" s="287"/>
      <c r="C9" s="27">
        <v>1340</v>
      </c>
      <c r="D9" s="248" t="s">
        <v>34</v>
      </c>
      <c r="E9" s="248"/>
      <c r="F9" s="248"/>
      <c r="G9" s="248"/>
      <c r="H9" s="97">
        <v>644770</v>
      </c>
      <c r="I9" s="18"/>
      <c r="J9" s="212"/>
      <c r="K9" s="212"/>
      <c r="L9" s="212"/>
      <c r="M9" s="212"/>
    </row>
    <row r="10" spans="1:13" ht="23.25" customHeight="1" x14ac:dyDescent="0.25">
      <c r="A10" s="286"/>
      <c r="B10" s="287"/>
      <c r="C10" s="27">
        <v>1540</v>
      </c>
      <c r="D10" s="248" t="s">
        <v>35</v>
      </c>
      <c r="E10" s="248"/>
      <c r="F10" s="248"/>
      <c r="G10" s="248"/>
      <c r="H10" s="97">
        <v>17190612</v>
      </c>
      <c r="I10" s="18"/>
      <c r="J10" s="212"/>
      <c r="K10" s="212"/>
      <c r="L10" s="212"/>
      <c r="M10" s="212"/>
    </row>
    <row r="11" spans="1:13" x14ac:dyDescent="0.25">
      <c r="A11" s="290"/>
      <c r="B11" s="291"/>
      <c r="C11" s="27">
        <v>1590</v>
      </c>
      <c r="D11" s="248" t="s">
        <v>36</v>
      </c>
      <c r="E11" s="248"/>
      <c r="F11" s="248"/>
      <c r="G11" s="248"/>
      <c r="H11" s="97">
        <v>15446492</v>
      </c>
      <c r="I11" s="7"/>
      <c r="J11" s="212"/>
      <c r="K11" s="212"/>
      <c r="L11" s="212"/>
      <c r="M11" s="212"/>
    </row>
    <row r="12" spans="1:13" ht="23.25" customHeight="1" x14ac:dyDescent="0.25">
      <c r="A12" s="292" t="s">
        <v>40</v>
      </c>
      <c r="B12" s="293"/>
      <c r="C12" s="30">
        <v>1410</v>
      </c>
      <c r="D12" s="248" t="s">
        <v>41</v>
      </c>
      <c r="E12" s="248"/>
      <c r="F12" s="248"/>
      <c r="G12" s="248"/>
      <c r="H12" s="97">
        <v>24328320</v>
      </c>
      <c r="I12" s="7"/>
      <c r="J12" s="6"/>
      <c r="K12" s="10"/>
      <c r="L12" s="10"/>
      <c r="M12" s="10"/>
    </row>
    <row r="13" spans="1:13" ht="23.25" customHeight="1" x14ac:dyDescent="0.25">
      <c r="A13" s="294"/>
      <c r="B13" s="295"/>
      <c r="C13" s="30">
        <v>1420</v>
      </c>
      <c r="D13" s="248" t="s">
        <v>42</v>
      </c>
      <c r="E13" s="248"/>
      <c r="F13" s="248"/>
      <c r="G13" s="248"/>
      <c r="H13" s="97">
        <v>12119598</v>
      </c>
      <c r="I13" s="7"/>
      <c r="J13" s="212"/>
      <c r="K13" s="212"/>
      <c r="L13" s="212"/>
      <c r="M13" s="212"/>
    </row>
    <row r="14" spans="1:13" ht="23.25" customHeight="1" x14ac:dyDescent="0.25">
      <c r="A14" s="294"/>
      <c r="B14" s="295"/>
      <c r="C14" s="30">
        <v>1430</v>
      </c>
      <c r="D14" s="248" t="s">
        <v>43</v>
      </c>
      <c r="E14" s="248"/>
      <c r="F14" s="248"/>
      <c r="G14" s="248"/>
      <c r="H14" s="97">
        <v>12627034</v>
      </c>
      <c r="I14" s="7"/>
      <c r="J14" s="212"/>
      <c r="K14" s="212"/>
      <c r="L14" s="212"/>
      <c r="M14" s="212"/>
    </row>
    <row r="15" spans="1:13" ht="23.25" customHeight="1" x14ac:dyDescent="0.25">
      <c r="A15" s="296" t="s">
        <v>46</v>
      </c>
      <c r="B15" s="297"/>
      <c r="C15" s="99">
        <v>1610</v>
      </c>
      <c r="D15" s="298" t="s">
        <v>47</v>
      </c>
      <c r="E15" s="298"/>
      <c r="F15" s="298"/>
      <c r="G15" s="298"/>
      <c r="H15" s="101">
        <v>0</v>
      </c>
      <c r="I15" s="7"/>
      <c r="J15" s="10"/>
      <c r="K15" s="10"/>
      <c r="L15" s="10"/>
      <c r="M15" s="10"/>
    </row>
    <row r="16" spans="1:13" ht="15" customHeight="1" x14ac:dyDescent="0.25">
      <c r="A16" s="299" t="s">
        <v>48</v>
      </c>
      <c r="B16" s="300"/>
      <c r="C16" s="300"/>
      <c r="D16" s="300"/>
      <c r="E16" s="300"/>
      <c r="F16" s="300"/>
      <c r="G16" s="300"/>
      <c r="H16" s="102">
        <f>SUM(H3:H15)</f>
        <v>394505736</v>
      </c>
      <c r="I16" s="7"/>
      <c r="J16" s="212"/>
      <c r="K16" s="212"/>
      <c r="L16" s="212"/>
      <c r="M16" s="212"/>
    </row>
    <row r="17" spans="9:13" x14ac:dyDescent="0.25">
      <c r="I17" s="7"/>
      <c r="J17" s="212"/>
      <c r="K17" s="212"/>
      <c r="L17" s="212"/>
      <c r="M17" s="212"/>
    </row>
    <row r="18" spans="9:13" x14ac:dyDescent="0.25">
      <c r="I18" s="7"/>
      <c r="J18" s="212"/>
      <c r="K18" s="212"/>
      <c r="L18" s="212"/>
      <c r="M18" s="212"/>
    </row>
    <row r="19" spans="9:13" x14ac:dyDescent="0.25">
      <c r="I19" s="7"/>
      <c r="J19" s="212"/>
      <c r="K19" s="212"/>
      <c r="L19" s="212"/>
      <c r="M19" s="212"/>
    </row>
    <row r="20" spans="9:13" x14ac:dyDescent="0.25">
      <c r="I20" s="7"/>
      <c r="J20" s="212"/>
      <c r="K20" s="212"/>
      <c r="L20" s="212"/>
      <c r="M20" s="212"/>
    </row>
    <row r="21" spans="9:13" x14ac:dyDescent="0.25">
      <c r="I21" s="7"/>
      <c r="J21" s="212"/>
      <c r="K21" s="212"/>
      <c r="L21" s="212"/>
      <c r="M21" s="212"/>
    </row>
    <row r="22" spans="9:13" x14ac:dyDescent="0.25">
      <c r="I22" s="7"/>
      <c r="J22" s="212"/>
      <c r="K22" s="212"/>
      <c r="L22" s="212"/>
      <c r="M22" s="212"/>
    </row>
  </sheetData>
  <mergeCells count="39">
    <mergeCell ref="J19:M19"/>
    <mergeCell ref="J20:M20"/>
    <mergeCell ref="J21:M21"/>
    <mergeCell ref="J22:M22"/>
    <mergeCell ref="A15:B15"/>
    <mergeCell ref="D15:G15"/>
    <mergeCell ref="A16:G16"/>
    <mergeCell ref="J16:M16"/>
    <mergeCell ref="J17:M17"/>
    <mergeCell ref="J18:M18"/>
    <mergeCell ref="A12:B14"/>
    <mergeCell ref="D12:G12"/>
    <mergeCell ref="D13:G13"/>
    <mergeCell ref="J13:M13"/>
    <mergeCell ref="D14:G14"/>
    <mergeCell ref="J14:M14"/>
    <mergeCell ref="J6:M6"/>
    <mergeCell ref="A7:B11"/>
    <mergeCell ref="D7:G7"/>
    <mergeCell ref="J7:M7"/>
    <mergeCell ref="D8:G8"/>
    <mergeCell ref="J8:M8"/>
    <mergeCell ref="D9:G9"/>
    <mergeCell ref="J9:M9"/>
    <mergeCell ref="D10:G10"/>
    <mergeCell ref="J10:M10"/>
    <mergeCell ref="D11:G11"/>
    <mergeCell ref="J11:M11"/>
    <mergeCell ref="A1:H1"/>
    <mergeCell ref="A2:B2"/>
    <mergeCell ref="D2:G2"/>
    <mergeCell ref="A3:B6"/>
    <mergeCell ref="D3:G3"/>
    <mergeCell ref="D6:G6"/>
    <mergeCell ref="J3:M3"/>
    <mergeCell ref="D4:G4"/>
    <mergeCell ref="J4:M4"/>
    <mergeCell ref="D5:G5"/>
    <mergeCell ref="J5:M5"/>
  </mergeCells>
  <printOptions horizontalCentered="1"/>
  <pageMargins left="0.98425196850393704" right="0.98425196850393704" top="0.98425196850393704" bottom="0.98425196850393704" header="0.31496062992125984" footer="0.31496062992125984"/>
  <pageSetup paperSize="9" scale="9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95611-7D02-415C-B5D9-8CFD17377816}">
  <sheetPr>
    <tabColor theme="4"/>
    <pageSetUpPr fitToPage="1"/>
  </sheetPr>
  <dimension ref="A1:H28"/>
  <sheetViews>
    <sheetView showGridLines="0" topLeftCell="A16" zoomScaleNormal="100" workbookViewId="0">
      <selection sqref="A1:G26"/>
    </sheetView>
  </sheetViews>
  <sheetFormatPr baseColWidth="10" defaultColWidth="11.54296875" defaultRowHeight="10.5" x14ac:dyDescent="0.25"/>
  <cols>
    <col min="1" max="3" width="12.6328125" style="24" customWidth="1"/>
    <col min="4" max="4" width="20.08984375" style="24" customWidth="1"/>
    <col min="5" max="5" width="9.453125" style="24" customWidth="1"/>
    <col min="6" max="6" width="12.36328125" style="24" customWidth="1"/>
    <col min="7" max="7" width="13.54296875" style="24" customWidth="1"/>
    <col min="8" max="8" width="5.36328125" style="2" customWidth="1"/>
    <col min="9" max="16384" width="11.54296875" style="3"/>
  </cols>
  <sheetData>
    <row r="1" spans="1:8" ht="64.5" customHeight="1" x14ac:dyDescent="0.25">
      <c r="A1" s="265" t="s">
        <v>230</v>
      </c>
      <c r="B1" s="266"/>
      <c r="C1" s="266"/>
      <c r="D1" s="266"/>
      <c r="E1" s="266"/>
      <c r="F1" s="266"/>
      <c r="G1" s="267"/>
    </row>
    <row r="2" spans="1:8" s="4" customFormat="1" ht="17" customHeight="1" x14ac:dyDescent="0.25">
      <c r="A2" s="268" t="s">
        <v>1</v>
      </c>
      <c r="B2" s="206" t="s">
        <v>2</v>
      </c>
      <c r="C2" s="206"/>
      <c r="D2" s="206"/>
      <c r="E2" s="206" t="s">
        <v>3</v>
      </c>
      <c r="F2" s="1" t="s">
        <v>4</v>
      </c>
      <c r="G2" s="79" t="s">
        <v>5</v>
      </c>
      <c r="H2" s="2"/>
    </row>
    <row r="3" spans="1:8" s="4" customFormat="1" ht="25.25" customHeight="1" x14ac:dyDescent="0.25">
      <c r="A3" s="268"/>
      <c r="B3" s="206"/>
      <c r="C3" s="206"/>
      <c r="D3" s="206"/>
      <c r="E3" s="206"/>
      <c r="F3" s="1" t="s">
        <v>6</v>
      </c>
      <c r="G3" s="79" t="s">
        <v>7</v>
      </c>
      <c r="H3" s="2"/>
    </row>
    <row r="4" spans="1:8" s="4" customFormat="1" x14ac:dyDescent="0.25">
      <c r="A4" s="272" t="s">
        <v>8</v>
      </c>
      <c r="B4" s="252"/>
      <c r="C4" s="252"/>
      <c r="D4" s="252"/>
      <c r="E4" s="252"/>
      <c r="F4" s="252"/>
      <c r="G4" s="273"/>
      <c r="H4" s="2"/>
    </row>
    <row r="5" spans="1:8" s="4" customFormat="1" ht="20.25" customHeight="1" x14ac:dyDescent="0.25">
      <c r="A5" s="81">
        <v>12</v>
      </c>
      <c r="B5" s="247" t="s">
        <v>231</v>
      </c>
      <c r="C5" s="247"/>
      <c r="D5" s="247"/>
      <c r="E5" s="30">
        <v>1</v>
      </c>
      <c r="F5" s="59">
        <v>72522</v>
      </c>
      <c r="G5" s="82">
        <v>72522</v>
      </c>
      <c r="H5" s="2"/>
    </row>
    <row r="6" spans="1:8" s="4" customFormat="1" ht="20.25" customHeight="1" x14ac:dyDescent="0.25">
      <c r="A6" s="81">
        <v>300</v>
      </c>
      <c r="B6" s="248" t="s">
        <v>232</v>
      </c>
      <c r="C6" s="248"/>
      <c r="D6" s="248"/>
      <c r="E6" s="30">
        <v>4</v>
      </c>
      <c r="F6" s="59">
        <v>54399.199999999997</v>
      </c>
      <c r="G6" s="82">
        <v>54399.199999999997</v>
      </c>
      <c r="H6" s="2"/>
    </row>
    <row r="7" spans="1:8" s="4" customFormat="1" ht="20.25" customHeight="1" x14ac:dyDescent="0.25">
      <c r="A7" s="81">
        <v>500</v>
      </c>
      <c r="B7" s="248" t="s">
        <v>130</v>
      </c>
      <c r="C7" s="248"/>
      <c r="D7" s="248"/>
      <c r="E7" s="30">
        <v>10</v>
      </c>
      <c r="F7" s="59">
        <v>28035.85</v>
      </c>
      <c r="G7" s="82">
        <v>28035.85</v>
      </c>
      <c r="H7" s="2"/>
    </row>
    <row r="8" spans="1:8" s="4" customFormat="1" ht="20.25" customHeight="1" x14ac:dyDescent="0.25">
      <c r="A8" s="81">
        <v>600</v>
      </c>
      <c r="B8" s="248" t="s">
        <v>233</v>
      </c>
      <c r="C8" s="248"/>
      <c r="D8" s="248"/>
      <c r="E8" s="30">
        <v>11</v>
      </c>
      <c r="F8" s="59">
        <v>10740.4</v>
      </c>
      <c r="G8" s="82">
        <v>20660.900000000001</v>
      </c>
      <c r="H8" s="2"/>
    </row>
    <row r="9" spans="1:8" s="4" customFormat="1" ht="20.25" customHeight="1" x14ac:dyDescent="0.25">
      <c r="A9" s="81">
        <v>700</v>
      </c>
      <c r="B9" s="247" t="s">
        <v>234</v>
      </c>
      <c r="C9" s="247"/>
      <c r="D9" s="247"/>
      <c r="E9" s="30">
        <v>14</v>
      </c>
      <c r="F9" s="59">
        <v>16846.650000000001</v>
      </c>
      <c r="G9" s="82">
        <v>28910.45</v>
      </c>
      <c r="H9" s="2"/>
    </row>
    <row r="10" spans="1:8" s="4" customFormat="1" ht="20.25" customHeight="1" x14ac:dyDescent="0.25">
      <c r="A10" s="81">
        <v>800</v>
      </c>
      <c r="B10" s="247" t="s">
        <v>235</v>
      </c>
      <c r="C10" s="247"/>
      <c r="D10" s="247"/>
      <c r="E10" s="30">
        <v>4</v>
      </c>
      <c r="F10" s="59">
        <v>10740.4</v>
      </c>
      <c r="G10" s="82">
        <v>12140.4</v>
      </c>
      <c r="H10" s="2"/>
    </row>
    <row r="11" spans="1:8" ht="20.25" customHeight="1" x14ac:dyDescent="0.25">
      <c r="A11" s="81">
        <v>900</v>
      </c>
      <c r="B11" s="247" t="s">
        <v>236</v>
      </c>
      <c r="C11" s="247"/>
      <c r="D11" s="247"/>
      <c r="E11" s="30">
        <v>4</v>
      </c>
      <c r="F11" s="59">
        <v>11000.75</v>
      </c>
      <c r="G11" s="82">
        <v>12400.75</v>
      </c>
    </row>
    <row r="12" spans="1:8" ht="20.25" customHeight="1" x14ac:dyDescent="0.25">
      <c r="A12" s="81">
        <v>1000</v>
      </c>
      <c r="B12" s="247" t="s">
        <v>237</v>
      </c>
      <c r="C12" s="247"/>
      <c r="D12" s="247"/>
      <c r="E12" s="30">
        <v>2</v>
      </c>
      <c r="F12" s="59">
        <v>10473.200000000001</v>
      </c>
      <c r="G12" s="82">
        <v>11873.2</v>
      </c>
    </row>
    <row r="13" spans="1:8" ht="20.25" customHeight="1" x14ac:dyDescent="0.25">
      <c r="A13" s="81">
        <v>1200</v>
      </c>
      <c r="B13" s="247" t="s">
        <v>104</v>
      </c>
      <c r="C13" s="247"/>
      <c r="D13" s="247"/>
      <c r="E13" s="30">
        <v>9</v>
      </c>
      <c r="F13" s="59">
        <v>10740.4</v>
      </c>
      <c r="G13" s="82">
        <v>12140.4</v>
      </c>
      <c r="H13" s="47"/>
    </row>
    <row r="14" spans="1:8" ht="20.25" customHeight="1" x14ac:dyDescent="0.25">
      <c r="A14" s="81">
        <v>1300</v>
      </c>
      <c r="B14" s="248" t="s">
        <v>238</v>
      </c>
      <c r="C14" s="248"/>
      <c r="D14" s="248"/>
      <c r="E14" s="30">
        <v>2</v>
      </c>
      <c r="F14" s="59">
        <v>9883.9</v>
      </c>
      <c r="G14" s="82">
        <v>9938.2000000000007</v>
      </c>
    </row>
    <row r="15" spans="1:8" ht="20.25" customHeight="1" x14ac:dyDescent="0.25">
      <c r="A15" s="81">
        <v>1500</v>
      </c>
      <c r="B15" s="248" t="s">
        <v>142</v>
      </c>
      <c r="C15" s="248"/>
      <c r="D15" s="248"/>
      <c r="E15" s="30">
        <v>1</v>
      </c>
      <c r="F15" s="59">
        <v>11283.9</v>
      </c>
      <c r="G15" s="82">
        <v>11283.9</v>
      </c>
    </row>
    <row r="16" spans="1:8" s="2" customFormat="1" ht="33.5" customHeight="1" x14ac:dyDescent="0.25">
      <c r="A16" s="274" t="s">
        <v>13</v>
      </c>
      <c r="B16" s="244"/>
      <c r="C16" s="244"/>
      <c r="D16" s="244"/>
      <c r="E16" s="51">
        <f>SUM(E5:E15)</f>
        <v>62</v>
      </c>
      <c r="F16" s="52"/>
      <c r="G16" s="87"/>
    </row>
    <row r="17" spans="1:7" s="2" customFormat="1" x14ac:dyDescent="0.25">
      <c r="A17" s="272" t="s">
        <v>14</v>
      </c>
      <c r="B17" s="252"/>
      <c r="C17" s="252"/>
      <c r="D17" s="252"/>
      <c r="E17" s="252"/>
      <c r="F17" s="252"/>
      <c r="G17" s="273"/>
    </row>
    <row r="18" spans="1:7" s="2" customFormat="1" ht="20.25" customHeight="1" x14ac:dyDescent="0.25">
      <c r="A18" s="81"/>
      <c r="B18" s="254"/>
      <c r="C18" s="254"/>
      <c r="D18" s="254"/>
      <c r="E18" s="30"/>
      <c r="F18" s="59"/>
      <c r="G18" s="82"/>
    </row>
    <row r="19" spans="1:7" s="2" customFormat="1" ht="20.25" customHeight="1" x14ac:dyDescent="0.25">
      <c r="A19" s="81"/>
      <c r="B19" s="254"/>
      <c r="C19" s="254"/>
      <c r="D19" s="254"/>
      <c r="E19" s="30"/>
      <c r="F19" s="59"/>
      <c r="G19" s="82"/>
    </row>
    <row r="20" spans="1:7" s="2" customFormat="1" ht="14.75" customHeight="1" x14ac:dyDescent="0.25">
      <c r="A20" s="274" t="s">
        <v>15</v>
      </c>
      <c r="B20" s="244"/>
      <c r="C20" s="244"/>
      <c r="D20" s="244"/>
      <c r="E20" s="51">
        <f>SUM(E18:E19)</f>
        <v>0</v>
      </c>
      <c r="F20" s="52"/>
      <c r="G20" s="87"/>
    </row>
    <row r="21" spans="1:7" s="2" customFormat="1" x14ac:dyDescent="0.25">
      <c r="A21" s="269" t="s">
        <v>16</v>
      </c>
      <c r="B21" s="209"/>
      <c r="C21" s="209"/>
      <c r="D21" s="209"/>
      <c r="E21" s="209"/>
      <c r="F21" s="209"/>
      <c r="G21" s="270"/>
    </row>
    <row r="22" spans="1:7" s="2" customFormat="1" ht="23.25" customHeight="1" x14ac:dyDescent="0.25">
      <c r="A22" s="81">
        <v>99999</v>
      </c>
      <c r="B22" s="254" t="s">
        <v>239</v>
      </c>
      <c r="C22" s="254"/>
      <c r="D22" s="254"/>
      <c r="E22" s="27">
        <v>87</v>
      </c>
      <c r="F22" s="59">
        <v>520.1</v>
      </c>
      <c r="G22" s="82">
        <v>653.65</v>
      </c>
    </row>
    <row r="23" spans="1:7" s="2" customFormat="1" ht="23.25" customHeight="1" x14ac:dyDescent="0.25">
      <c r="A23" s="81">
        <v>77777</v>
      </c>
      <c r="B23" s="64" t="s">
        <v>110</v>
      </c>
      <c r="C23" s="64"/>
      <c r="D23" s="64"/>
      <c r="E23" s="27">
        <v>0</v>
      </c>
      <c r="F23" s="59">
        <v>0</v>
      </c>
      <c r="G23" s="82">
        <v>0</v>
      </c>
    </row>
    <row r="24" spans="1:7" s="2" customFormat="1" ht="27.75" customHeight="1" x14ac:dyDescent="0.25">
      <c r="A24" s="274" t="s">
        <v>19</v>
      </c>
      <c r="B24" s="244"/>
      <c r="C24" s="244"/>
      <c r="D24" s="244"/>
      <c r="E24" s="51">
        <f>SUM(E22)</f>
        <v>87</v>
      </c>
      <c r="F24" s="52"/>
      <c r="G24" s="87"/>
    </row>
    <row r="25" spans="1:7" s="2" customFormat="1" x14ac:dyDescent="0.25">
      <c r="A25" s="277" t="s">
        <v>20</v>
      </c>
      <c r="B25" s="278"/>
      <c r="C25" s="278"/>
      <c r="D25" s="278"/>
      <c r="E25" s="90">
        <f>E24+E16</f>
        <v>149</v>
      </c>
      <c r="F25" s="92"/>
      <c r="G25" s="93"/>
    </row>
    <row r="26" spans="1:7" s="2" customFormat="1" ht="22.5" customHeight="1" x14ac:dyDescent="0.25">
      <c r="A26" s="248" t="s">
        <v>21</v>
      </c>
      <c r="B26" s="248"/>
      <c r="C26" s="248"/>
      <c r="D26" s="248"/>
      <c r="E26" s="248"/>
      <c r="F26" s="248"/>
      <c r="G26" s="248"/>
    </row>
    <row r="27" spans="1:7" s="2" customFormat="1" ht="12" customHeight="1" x14ac:dyDescent="0.25">
      <c r="A27" s="57"/>
      <c r="B27" s="57"/>
      <c r="C27" s="57"/>
      <c r="D27" s="57"/>
      <c r="E27" s="57"/>
      <c r="F27" s="57"/>
      <c r="G27" s="57"/>
    </row>
    <row r="28" spans="1:7" s="2" customFormat="1" ht="33.75" customHeight="1" x14ac:dyDescent="0.25">
      <c r="A28" s="24"/>
      <c r="B28" s="24"/>
      <c r="C28" s="24"/>
      <c r="D28" s="24"/>
      <c r="E28" s="24"/>
      <c r="F28" s="24"/>
      <c r="G28" s="24"/>
    </row>
  </sheetData>
  <mergeCells count="26">
    <mergeCell ref="A25:D25"/>
    <mergeCell ref="A26:G26"/>
    <mergeCell ref="B18:D18"/>
    <mergeCell ref="B19:D19"/>
    <mergeCell ref="A20:D20"/>
    <mergeCell ref="A21:G21"/>
    <mergeCell ref="B22:D22"/>
    <mergeCell ref="A24:D24"/>
    <mergeCell ref="A17:G17"/>
    <mergeCell ref="B6:D6"/>
    <mergeCell ref="B7:D7"/>
    <mergeCell ref="B8:D8"/>
    <mergeCell ref="B9:D9"/>
    <mergeCell ref="B10:D10"/>
    <mergeCell ref="B11:D11"/>
    <mergeCell ref="B12:D12"/>
    <mergeCell ref="B13:D13"/>
    <mergeCell ref="B14:D14"/>
    <mergeCell ref="B15:D15"/>
    <mergeCell ref="A16:D16"/>
    <mergeCell ref="B5:D5"/>
    <mergeCell ref="A1:G1"/>
    <mergeCell ref="A2:A3"/>
    <mergeCell ref="B2:D3"/>
    <mergeCell ref="E2:E3"/>
    <mergeCell ref="A4:G4"/>
  </mergeCells>
  <printOptions horizontalCentered="1"/>
  <pageMargins left="0.98425196850393704" right="0.98425196850393704" top="0.98425196850393704" bottom="0.98425196850393704"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A0519-98B3-412E-8810-405323172996}">
  <sheetPr>
    <tabColor theme="4"/>
    <pageSetUpPr fitToPage="1"/>
  </sheetPr>
  <dimension ref="A2:D24"/>
  <sheetViews>
    <sheetView showGridLines="0" zoomScaleNormal="100" workbookViewId="0">
      <selection activeCell="B1" sqref="B1"/>
    </sheetView>
  </sheetViews>
  <sheetFormatPr baseColWidth="10" defaultColWidth="11.453125" defaultRowHeight="10.5" x14ac:dyDescent="0.25"/>
  <cols>
    <col min="1" max="1" width="13.36328125" style="24" customWidth="1"/>
    <col min="2" max="2" width="12.6328125" style="24" customWidth="1"/>
    <col min="3" max="3" width="40.36328125" style="24" customWidth="1"/>
    <col min="4" max="4" width="15.6328125" style="2" customWidth="1"/>
    <col min="5" max="16384" width="11.453125" style="24"/>
  </cols>
  <sheetData>
    <row r="2" spans="1:4" ht="67.25" customHeight="1" x14ac:dyDescent="0.25">
      <c r="A2" s="226" t="s">
        <v>22</v>
      </c>
      <c r="B2" s="227"/>
      <c r="C2" s="227"/>
      <c r="D2" s="228"/>
    </row>
    <row r="3" spans="1:4" ht="21.75" customHeight="1" x14ac:dyDescent="0.25">
      <c r="A3" s="1" t="s">
        <v>23</v>
      </c>
      <c r="B3" s="1" t="s">
        <v>24</v>
      </c>
      <c r="C3" s="1" t="s">
        <v>25</v>
      </c>
      <c r="D3" s="25" t="s">
        <v>26</v>
      </c>
    </row>
    <row r="4" spans="1:4" ht="18.75" customHeight="1" x14ac:dyDescent="0.25">
      <c r="A4" s="229" t="s">
        <v>27</v>
      </c>
      <c r="B4" s="27">
        <v>1130</v>
      </c>
      <c r="C4" s="28" t="s">
        <v>28</v>
      </c>
      <c r="D4" s="29">
        <v>2132436</v>
      </c>
    </row>
    <row r="5" spans="1:4" ht="18.75" customHeight="1" x14ac:dyDescent="0.25">
      <c r="A5" s="229"/>
      <c r="B5" s="27">
        <v>1210</v>
      </c>
      <c r="C5" s="28" t="s">
        <v>29</v>
      </c>
      <c r="D5" s="29">
        <v>4274072</v>
      </c>
    </row>
    <row r="6" spans="1:4" ht="18.75" customHeight="1" x14ac:dyDescent="0.25">
      <c r="A6" s="229"/>
      <c r="B6" s="27">
        <v>1220</v>
      </c>
      <c r="C6" s="28" t="s">
        <v>30</v>
      </c>
      <c r="D6" s="29">
        <v>0</v>
      </c>
    </row>
    <row r="7" spans="1:4" ht="18.75" customHeight="1" x14ac:dyDescent="0.25">
      <c r="A7" s="229"/>
      <c r="B7" s="27">
        <v>1230</v>
      </c>
      <c r="C7" s="28" t="s">
        <v>31</v>
      </c>
      <c r="D7" s="29">
        <v>0</v>
      </c>
    </row>
    <row r="8" spans="1:4" ht="18.75" customHeight="1" x14ac:dyDescent="0.25">
      <c r="A8" s="229"/>
      <c r="B8" s="27">
        <v>1310</v>
      </c>
      <c r="C8" s="28" t="s">
        <v>32</v>
      </c>
      <c r="D8" s="29">
        <v>0</v>
      </c>
    </row>
    <row r="9" spans="1:4" ht="18.75" customHeight="1" x14ac:dyDescent="0.25">
      <c r="A9" s="229"/>
      <c r="B9" s="27">
        <v>1320</v>
      </c>
      <c r="C9" s="28" t="s">
        <v>33</v>
      </c>
      <c r="D9" s="29">
        <v>1142735</v>
      </c>
    </row>
    <row r="10" spans="1:4" ht="18.75" customHeight="1" x14ac:dyDescent="0.25">
      <c r="A10" s="229"/>
      <c r="B10" s="27">
        <v>1340</v>
      </c>
      <c r="C10" s="28" t="s">
        <v>34</v>
      </c>
      <c r="D10" s="29">
        <v>3667132</v>
      </c>
    </row>
    <row r="11" spans="1:4" ht="18.75" customHeight="1" x14ac:dyDescent="0.25">
      <c r="A11" s="229"/>
      <c r="B11" s="27">
        <v>1540</v>
      </c>
      <c r="C11" s="28" t="s">
        <v>35</v>
      </c>
      <c r="D11" s="29">
        <v>1055560</v>
      </c>
    </row>
    <row r="12" spans="1:4" ht="18.75" customHeight="1" thickBot="1" x14ac:dyDescent="0.3">
      <c r="A12" s="229"/>
      <c r="B12" s="27">
        <v>1590</v>
      </c>
      <c r="C12" s="28" t="s">
        <v>36</v>
      </c>
      <c r="D12" s="29">
        <v>0</v>
      </c>
    </row>
    <row r="13" spans="1:4" ht="18.75" customHeight="1" x14ac:dyDescent="0.25">
      <c r="A13" s="230" t="s">
        <v>37</v>
      </c>
      <c r="B13" s="30">
        <v>1310</v>
      </c>
      <c r="C13" s="28" t="s">
        <v>32</v>
      </c>
      <c r="D13" s="29">
        <v>0</v>
      </c>
    </row>
    <row r="14" spans="1:4" ht="18.75" customHeight="1" x14ac:dyDescent="0.25">
      <c r="A14" s="231"/>
      <c r="B14" s="30">
        <v>1540</v>
      </c>
      <c r="C14" s="28" t="s">
        <v>35</v>
      </c>
      <c r="D14" s="29">
        <v>0</v>
      </c>
    </row>
    <row r="15" spans="1:4" ht="18.75" customHeight="1" x14ac:dyDescent="0.25">
      <c r="A15" s="231"/>
      <c r="B15" s="30">
        <v>1550</v>
      </c>
      <c r="C15" s="28" t="s">
        <v>38</v>
      </c>
      <c r="D15" s="29">
        <v>0</v>
      </c>
    </row>
    <row r="16" spans="1:4" ht="18.75" customHeight="1" x14ac:dyDescent="0.25">
      <c r="A16" s="231"/>
      <c r="B16" s="30">
        <v>1590</v>
      </c>
      <c r="C16" s="28" t="s">
        <v>36</v>
      </c>
      <c r="D16" s="29">
        <v>0</v>
      </c>
    </row>
    <row r="17" spans="1:4" ht="18.75" customHeight="1" thickBot="1" x14ac:dyDescent="0.3">
      <c r="A17" s="231"/>
      <c r="B17" s="30">
        <v>1710</v>
      </c>
      <c r="C17" s="28" t="s">
        <v>39</v>
      </c>
      <c r="D17" s="29">
        <v>0</v>
      </c>
    </row>
    <row r="18" spans="1:4" ht="18.75" customHeight="1" x14ac:dyDescent="0.25">
      <c r="A18" s="230" t="s">
        <v>40</v>
      </c>
      <c r="B18" s="30">
        <v>1410</v>
      </c>
      <c r="C18" s="28" t="s">
        <v>41</v>
      </c>
      <c r="D18" s="29">
        <v>209727</v>
      </c>
    </row>
    <row r="19" spans="1:4" ht="18.75" customHeight="1" x14ac:dyDescent="0.25">
      <c r="A19" s="231"/>
      <c r="B19" s="30">
        <v>1420</v>
      </c>
      <c r="C19" s="28" t="s">
        <v>42</v>
      </c>
      <c r="D19" s="29">
        <v>105183</v>
      </c>
    </row>
    <row r="20" spans="1:4" ht="18.75" customHeight="1" x14ac:dyDescent="0.25">
      <c r="A20" s="231"/>
      <c r="B20" s="30">
        <v>1430</v>
      </c>
      <c r="C20" s="28" t="s">
        <v>43</v>
      </c>
      <c r="D20" s="29">
        <v>108879</v>
      </c>
    </row>
    <row r="21" spans="1:4" ht="18.75" customHeight="1" x14ac:dyDescent="0.25">
      <c r="A21" s="231"/>
      <c r="B21" s="30">
        <v>1440</v>
      </c>
      <c r="C21" s="28" t="s">
        <v>44</v>
      </c>
      <c r="D21" s="29">
        <v>17838</v>
      </c>
    </row>
    <row r="22" spans="1:4" ht="18.75" customHeight="1" x14ac:dyDescent="0.25">
      <c r="A22" s="231"/>
      <c r="B22" s="30">
        <v>1510</v>
      </c>
      <c r="C22" s="28" t="s">
        <v>45</v>
      </c>
      <c r="D22" s="31">
        <v>0</v>
      </c>
    </row>
    <row r="23" spans="1:4" ht="18.75" customHeight="1" x14ac:dyDescent="0.25">
      <c r="A23" s="32" t="s">
        <v>46</v>
      </c>
      <c r="B23" s="33">
        <v>1610</v>
      </c>
      <c r="C23" s="34" t="s">
        <v>47</v>
      </c>
      <c r="D23" s="35">
        <v>0</v>
      </c>
    </row>
    <row r="24" spans="1:4" ht="15" customHeight="1" x14ac:dyDescent="0.25">
      <c r="A24" s="232" t="s">
        <v>48</v>
      </c>
      <c r="B24" s="233"/>
      <c r="C24" s="233"/>
      <c r="D24" s="36">
        <f>SUM(D4:D23)</f>
        <v>12713562</v>
      </c>
    </row>
  </sheetData>
  <mergeCells count="5">
    <mergeCell ref="A2:D2"/>
    <mergeCell ref="A4:A12"/>
    <mergeCell ref="A13:A17"/>
    <mergeCell ref="A18:A22"/>
    <mergeCell ref="A24:C24"/>
  </mergeCells>
  <printOptions horizontalCentered="1"/>
  <pageMargins left="0.98425196850393704" right="0.98425196850393704" top="0.98425196850393704" bottom="0.98425196850393704" header="0.31496062992125984" footer="0.31496062992125984"/>
  <pageSetup paperSize="9" scale="97"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AC26B-10F5-41E5-A17D-5D8B5F6AA434}">
  <sheetPr>
    <tabColor theme="4"/>
    <pageSetUpPr fitToPage="1"/>
  </sheetPr>
  <dimension ref="A1:D23"/>
  <sheetViews>
    <sheetView showGridLines="0" topLeftCell="A13" zoomScaleNormal="100" workbookViewId="0">
      <selection sqref="A1:D23"/>
    </sheetView>
  </sheetViews>
  <sheetFormatPr baseColWidth="10" defaultColWidth="11.453125" defaultRowHeight="10.5" x14ac:dyDescent="0.25"/>
  <cols>
    <col min="1" max="1" width="13.36328125" style="24" customWidth="1"/>
    <col min="2" max="2" width="12.6328125" style="24" customWidth="1"/>
    <col min="3" max="3" width="40.36328125" style="24" customWidth="1"/>
    <col min="4" max="4" width="15.6328125" style="2" customWidth="1"/>
    <col min="5" max="16384" width="11.453125" style="24"/>
  </cols>
  <sheetData>
    <row r="1" spans="1:4" ht="67.25" customHeight="1" x14ac:dyDescent="0.25">
      <c r="A1" s="301" t="s">
        <v>240</v>
      </c>
      <c r="B1" s="302"/>
      <c r="C1" s="302"/>
      <c r="D1" s="303"/>
    </row>
    <row r="2" spans="1:4" ht="21.75" customHeight="1" x14ac:dyDescent="0.25">
      <c r="A2" s="103" t="s">
        <v>23</v>
      </c>
      <c r="B2" s="1" t="s">
        <v>24</v>
      </c>
      <c r="C2" s="1" t="s">
        <v>25</v>
      </c>
      <c r="D2" s="104" t="s">
        <v>26</v>
      </c>
    </row>
    <row r="3" spans="1:4" ht="18.75" customHeight="1" x14ac:dyDescent="0.25">
      <c r="A3" s="288" t="s">
        <v>27</v>
      </c>
      <c r="B3" s="27">
        <v>1130</v>
      </c>
      <c r="C3" s="28" t="s">
        <v>28</v>
      </c>
      <c r="D3" s="97">
        <v>14991756</v>
      </c>
    </row>
    <row r="4" spans="1:4" ht="18.75" customHeight="1" x14ac:dyDescent="0.25">
      <c r="A4" s="286"/>
      <c r="B4" s="27">
        <v>1210</v>
      </c>
      <c r="C4" s="28" t="s">
        <v>29</v>
      </c>
      <c r="D4" s="97">
        <v>7069608</v>
      </c>
    </row>
    <row r="5" spans="1:4" ht="18.75" customHeight="1" x14ac:dyDescent="0.25">
      <c r="A5" s="286"/>
      <c r="B5" s="27">
        <v>1220</v>
      </c>
      <c r="C5" s="28" t="s">
        <v>30</v>
      </c>
      <c r="D5" s="97">
        <v>0</v>
      </c>
    </row>
    <row r="6" spans="1:4" ht="18.75" customHeight="1" x14ac:dyDescent="0.25">
      <c r="A6" s="286"/>
      <c r="B6" s="27">
        <v>1230</v>
      </c>
      <c r="C6" s="28" t="s">
        <v>31</v>
      </c>
      <c r="D6" s="97">
        <v>0</v>
      </c>
    </row>
    <row r="7" spans="1:4" ht="18.75" customHeight="1" x14ac:dyDescent="0.25">
      <c r="A7" s="286"/>
      <c r="B7" s="27">
        <v>1310</v>
      </c>
      <c r="C7" s="28" t="s">
        <v>32</v>
      </c>
      <c r="D7" s="97">
        <v>0</v>
      </c>
    </row>
    <row r="8" spans="1:4" ht="18.75" customHeight="1" x14ac:dyDescent="0.25">
      <c r="A8" s="286"/>
      <c r="B8" s="27">
        <v>1340</v>
      </c>
      <c r="C8" s="28" t="s">
        <v>34</v>
      </c>
      <c r="D8" s="97">
        <v>392088</v>
      </c>
    </row>
    <row r="9" spans="1:4" ht="18.75" customHeight="1" x14ac:dyDescent="0.25">
      <c r="A9" s="286"/>
      <c r="B9" s="27">
        <v>1540</v>
      </c>
      <c r="C9" s="28" t="s">
        <v>35</v>
      </c>
      <c r="D9" s="97">
        <v>1532781</v>
      </c>
    </row>
    <row r="10" spans="1:4" ht="18.75" customHeight="1" x14ac:dyDescent="0.25">
      <c r="A10" s="290"/>
      <c r="B10" s="27">
        <v>1590</v>
      </c>
      <c r="C10" s="28" t="s">
        <v>36</v>
      </c>
      <c r="D10" s="97">
        <v>0</v>
      </c>
    </row>
    <row r="11" spans="1:4" ht="18.75" customHeight="1" x14ac:dyDescent="0.25">
      <c r="A11" s="292" t="s">
        <v>37</v>
      </c>
      <c r="B11" s="30">
        <v>1310</v>
      </c>
      <c r="C11" s="28" t="s">
        <v>32</v>
      </c>
      <c r="D11" s="97">
        <v>0</v>
      </c>
    </row>
    <row r="12" spans="1:4" x14ac:dyDescent="0.25">
      <c r="A12" s="294"/>
      <c r="B12" s="30">
        <v>1320</v>
      </c>
      <c r="C12" s="28" t="s">
        <v>33</v>
      </c>
      <c r="D12" s="97">
        <v>3655808</v>
      </c>
    </row>
    <row r="13" spans="1:4" ht="18.75" customHeight="1" x14ac:dyDescent="0.25">
      <c r="A13" s="294"/>
      <c r="B13" s="30">
        <v>1540</v>
      </c>
      <c r="C13" s="28" t="s">
        <v>35</v>
      </c>
      <c r="D13" s="97">
        <v>212627</v>
      </c>
    </row>
    <row r="14" spans="1:4" ht="18.75" customHeight="1" x14ac:dyDescent="0.25">
      <c r="A14" s="294"/>
      <c r="B14" s="30">
        <v>1550</v>
      </c>
      <c r="C14" s="28" t="s">
        <v>38</v>
      </c>
      <c r="D14" s="97">
        <v>0</v>
      </c>
    </row>
    <row r="15" spans="1:4" ht="18.75" customHeight="1" x14ac:dyDescent="0.25">
      <c r="A15" s="294"/>
      <c r="B15" s="30">
        <v>1590</v>
      </c>
      <c r="C15" s="28" t="s">
        <v>36</v>
      </c>
      <c r="D15" s="97">
        <v>26000</v>
      </c>
    </row>
    <row r="16" spans="1:4" ht="18.75" customHeight="1" x14ac:dyDescent="0.25">
      <c r="A16" s="304"/>
      <c r="B16" s="30">
        <v>1710</v>
      </c>
      <c r="C16" s="28" t="s">
        <v>39</v>
      </c>
      <c r="D16" s="97">
        <v>0</v>
      </c>
    </row>
    <row r="17" spans="1:4" ht="18.75" customHeight="1" x14ac:dyDescent="0.25">
      <c r="A17" s="294" t="s">
        <v>40</v>
      </c>
      <c r="B17" s="30">
        <v>1410</v>
      </c>
      <c r="C17" s="28" t="s">
        <v>41</v>
      </c>
      <c r="D17" s="97">
        <v>3055728</v>
      </c>
    </row>
    <row r="18" spans="1:4" ht="18.75" customHeight="1" x14ac:dyDescent="0.25">
      <c r="A18" s="294"/>
      <c r="B18" s="30">
        <v>1420</v>
      </c>
      <c r="C18" s="28" t="s">
        <v>42</v>
      </c>
      <c r="D18" s="97">
        <v>1153036</v>
      </c>
    </row>
    <row r="19" spans="1:4" ht="18.75" customHeight="1" x14ac:dyDescent="0.25">
      <c r="A19" s="294"/>
      <c r="B19" s="30">
        <v>1430</v>
      </c>
      <c r="C19" s="28" t="s">
        <v>43</v>
      </c>
      <c r="D19" s="97">
        <v>441240</v>
      </c>
    </row>
    <row r="20" spans="1:4" ht="18.75" customHeight="1" x14ac:dyDescent="0.25">
      <c r="A20" s="294"/>
      <c r="B20" s="30">
        <v>1440</v>
      </c>
      <c r="C20" s="28" t="s">
        <v>44</v>
      </c>
      <c r="D20" s="97">
        <v>0</v>
      </c>
    </row>
    <row r="21" spans="1:4" ht="18.75" customHeight="1" x14ac:dyDescent="0.25">
      <c r="A21" s="294"/>
      <c r="B21" s="30">
        <v>1510</v>
      </c>
      <c r="C21" s="28" t="s">
        <v>45</v>
      </c>
      <c r="D21" s="97">
        <v>0</v>
      </c>
    </row>
    <row r="22" spans="1:4" ht="18.75" customHeight="1" x14ac:dyDescent="0.25">
      <c r="A22" s="98" t="s">
        <v>46</v>
      </c>
      <c r="B22" s="99">
        <v>1610</v>
      </c>
      <c r="C22" s="100" t="s">
        <v>47</v>
      </c>
      <c r="D22" s="101">
        <v>0</v>
      </c>
    </row>
    <row r="23" spans="1:4" ht="15" customHeight="1" x14ac:dyDescent="0.25">
      <c r="A23" s="299" t="s">
        <v>48</v>
      </c>
      <c r="B23" s="300"/>
      <c r="C23" s="300"/>
      <c r="D23" s="105">
        <f>SUM(D3:D22)</f>
        <v>32530672</v>
      </c>
    </row>
  </sheetData>
  <mergeCells count="5">
    <mergeCell ref="A1:D1"/>
    <mergeCell ref="A3:A10"/>
    <mergeCell ref="A11:A16"/>
    <mergeCell ref="A17:A21"/>
    <mergeCell ref="A23:C23"/>
  </mergeCells>
  <printOptions horizontalCentered="1"/>
  <pageMargins left="0.98425196850393704" right="0.98425196850393704" top="0.98425196850393704" bottom="0.98425196850393704" header="0.31496062992125984" footer="0.31496062992125984"/>
  <pageSetup paperSize="9" scale="9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75BCB-6D57-4A3C-B28D-7B63D89C86C4}">
  <sheetPr>
    <pageSetUpPr fitToPage="1"/>
  </sheetPr>
  <dimension ref="A1:H30"/>
  <sheetViews>
    <sheetView showGridLines="0" zoomScaleNormal="100" workbookViewId="0">
      <selection sqref="A1:G28"/>
    </sheetView>
  </sheetViews>
  <sheetFormatPr baseColWidth="10" defaultRowHeight="14.5" x14ac:dyDescent="0.35"/>
  <cols>
    <col min="1" max="3" width="12.90625" style="94" customWidth="1"/>
    <col min="4" max="4" width="20.08984375" style="94" customWidth="1"/>
    <col min="5" max="5" width="9.54296875" style="94" customWidth="1"/>
    <col min="6" max="7" width="12.90625" style="94" customWidth="1"/>
    <col min="8" max="8" width="5.36328125" style="77" customWidth="1"/>
  </cols>
  <sheetData>
    <row r="1" spans="1:8" ht="74.25" customHeight="1" x14ac:dyDescent="0.35">
      <c r="A1" s="206" t="s">
        <v>241</v>
      </c>
      <c r="B1" s="207"/>
      <c r="C1" s="207"/>
      <c r="D1" s="207"/>
      <c r="E1" s="207"/>
      <c r="F1" s="207"/>
      <c r="G1" s="207"/>
    </row>
    <row r="2" spans="1:8" s="80" customFormat="1" ht="17" customHeight="1" x14ac:dyDescent="0.35">
      <c r="A2" s="206" t="s">
        <v>1</v>
      </c>
      <c r="B2" s="206" t="s">
        <v>2</v>
      </c>
      <c r="C2" s="206"/>
      <c r="D2" s="206"/>
      <c r="E2" s="206" t="s">
        <v>3</v>
      </c>
      <c r="F2" s="1" t="s">
        <v>4</v>
      </c>
      <c r="G2" s="1" t="s">
        <v>5</v>
      </c>
      <c r="H2" s="77"/>
    </row>
    <row r="3" spans="1:8" s="80" customFormat="1" x14ac:dyDescent="0.35">
      <c r="A3" s="206"/>
      <c r="B3" s="206"/>
      <c r="C3" s="206"/>
      <c r="D3" s="206"/>
      <c r="E3" s="206"/>
      <c r="F3" s="1" t="s">
        <v>6</v>
      </c>
      <c r="G3" s="1" t="s">
        <v>7</v>
      </c>
      <c r="H3" s="77"/>
    </row>
    <row r="4" spans="1:8" s="80" customFormat="1" x14ac:dyDescent="0.35">
      <c r="A4" s="208" t="s">
        <v>8</v>
      </c>
      <c r="B4" s="209"/>
      <c r="C4" s="209"/>
      <c r="D4" s="209"/>
      <c r="E4" s="209"/>
      <c r="F4" s="209"/>
      <c r="G4" s="210"/>
      <c r="H4" s="77"/>
    </row>
    <row r="5" spans="1:8" s="80" customFormat="1" x14ac:dyDescent="0.35">
      <c r="A5" s="106">
        <v>12</v>
      </c>
      <c r="B5" s="305" t="s">
        <v>163</v>
      </c>
      <c r="C5" s="305"/>
      <c r="D5" s="305"/>
      <c r="E5" s="108">
        <v>1</v>
      </c>
      <c r="F5" s="109">
        <v>66776</v>
      </c>
      <c r="G5" s="110">
        <v>66776</v>
      </c>
      <c r="H5" s="77"/>
    </row>
    <row r="6" spans="1:8" s="80" customFormat="1" x14ac:dyDescent="0.35">
      <c r="A6" s="106">
        <v>300</v>
      </c>
      <c r="B6" s="275" t="s">
        <v>242</v>
      </c>
      <c r="C6" s="275"/>
      <c r="D6" s="275"/>
      <c r="E6" s="108">
        <v>5</v>
      </c>
      <c r="F6" s="109">
        <v>27418.880000000001</v>
      </c>
      <c r="G6" s="110">
        <v>49075</v>
      </c>
      <c r="H6" s="77"/>
    </row>
    <row r="7" spans="1:8" s="80" customFormat="1" ht="23.25" customHeight="1" x14ac:dyDescent="0.35">
      <c r="A7" s="106">
        <v>500</v>
      </c>
      <c r="B7" s="275" t="s">
        <v>243</v>
      </c>
      <c r="C7" s="275"/>
      <c r="D7" s="275"/>
      <c r="E7" s="108">
        <v>20</v>
      </c>
      <c r="F7" s="109">
        <v>10721</v>
      </c>
      <c r="G7" s="110">
        <v>22663.7</v>
      </c>
      <c r="H7" s="77"/>
    </row>
    <row r="8" spans="1:8" s="80" customFormat="1" ht="24" customHeight="1" x14ac:dyDescent="0.35">
      <c r="A8" s="106">
        <v>600</v>
      </c>
      <c r="B8" s="275" t="s">
        <v>244</v>
      </c>
      <c r="C8" s="275"/>
      <c r="D8" s="275"/>
      <c r="E8" s="108">
        <v>25</v>
      </c>
      <c r="F8" s="109">
        <v>10777</v>
      </c>
      <c r="G8" s="110">
        <v>19277</v>
      </c>
      <c r="H8" s="77"/>
    </row>
    <row r="9" spans="1:8" s="80" customFormat="1" x14ac:dyDescent="0.35">
      <c r="A9" s="106">
        <v>700</v>
      </c>
      <c r="B9" s="305" t="s">
        <v>245</v>
      </c>
      <c r="C9" s="305"/>
      <c r="D9" s="305"/>
      <c r="E9" s="108">
        <v>3</v>
      </c>
      <c r="F9" s="109">
        <v>11615.6</v>
      </c>
      <c r="G9" s="110">
        <v>13155.6</v>
      </c>
      <c r="H9" s="77"/>
    </row>
    <row r="10" spans="1:8" s="80" customFormat="1" x14ac:dyDescent="0.35">
      <c r="A10" s="106">
        <v>800</v>
      </c>
      <c r="B10" s="107" t="s">
        <v>246</v>
      </c>
      <c r="C10" s="107"/>
      <c r="D10" s="107"/>
      <c r="E10" s="108">
        <v>8</v>
      </c>
      <c r="F10" s="109">
        <v>9603</v>
      </c>
      <c r="G10" s="110">
        <v>14405</v>
      </c>
      <c r="H10" s="77"/>
    </row>
    <row r="11" spans="1:8" x14ac:dyDescent="0.35">
      <c r="A11" s="106">
        <v>900</v>
      </c>
      <c r="B11" s="305" t="s">
        <v>247</v>
      </c>
      <c r="C11" s="305"/>
      <c r="D11" s="305"/>
      <c r="E11" s="108">
        <v>7</v>
      </c>
      <c r="F11" s="109">
        <v>9498</v>
      </c>
      <c r="G11" s="110">
        <v>16498</v>
      </c>
    </row>
    <row r="12" spans="1:8" x14ac:dyDescent="0.35">
      <c r="A12" s="106">
        <v>1000</v>
      </c>
      <c r="B12" s="305" t="s">
        <v>248</v>
      </c>
      <c r="C12" s="305"/>
      <c r="D12" s="305"/>
      <c r="E12" s="108">
        <v>4</v>
      </c>
      <c r="F12" s="109">
        <v>9243</v>
      </c>
      <c r="G12" s="110">
        <v>13243</v>
      </c>
    </row>
    <row r="13" spans="1:8" ht="23.25" customHeight="1" x14ac:dyDescent="0.35">
      <c r="A13" s="106">
        <v>1100</v>
      </c>
      <c r="B13" s="275" t="s">
        <v>249</v>
      </c>
      <c r="C13" s="275"/>
      <c r="D13" s="275"/>
      <c r="E13" s="108">
        <v>8</v>
      </c>
      <c r="F13" s="109">
        <v>9238</v>
      </c>
      <c r="G13" s="110">
        <v>13238</v>
      </c>
    </row>
    <row r="14" spans="1:8" ht="24" customHeight="1" x14ac:dyDescent="0.35">
      <c r="A14" s="106">
        <v>1200</v>
      </c>
      <c r="B14" s="275" t="s">
        <v>250</v>
      </c>
      <c r="C14" s="275"/>
      <c r="D14" s="275"/>
      <c r="E14" s="108">
        <v>17</v>
      </c>
      <c r="F14" s="109">
        <v>9233</v>
      </c>
      <c r="G14" s="110">
        <v>13378.6</v>
      </c>
      <c r="H14" s="111"/>
    </row>
    <row r="15" spans="1:8" ht="35.25" customHeight="1" x14ac:dyDescent="0.35">
      <c r="A15" s="106">
        <v>1300</v>
      </c>
      <c r="B15" s="275" t="s">
        <v>251</v>
      </c>
      <c r="C15" s="275"/>
      <c r="D15" s="275"/>
      <c r="E15" s="108">
        <v>61</v>
      </c>
      <c r="F15" s="109">
        <v>9229</v>
      </c>
      <c r="G15" s="110">
        <v>11629</v>
      </c>
    </row>
    <row r="16" spans="1:8" x14ac:dyDescent="0.35">
      <c r="A16" s="249" t="s">
        <v>13</v>
      </c>
      <c r="B16" s="250"/>
      <c r="C16" s="250"/>
      <c r="D16" s="250"/>
      <c r="E16" s="61">
        <f>SUM(E5:E15)</f>
        <v>159</v>
      </c>
      <c r="F16" s="112"/>
      <c r="G16" s="113"/>
    </row>
    <row r="17" spans="1:7" x14ac:dyDescent="0.35">
      <c r="A17" s="251" t="s">
        <v>14</v>
      </c>
      <c r="B17" s="252"/>
      <c r="C17" s="252"/>
      <c r="D17" s="252"/>
      <c r="E17" s="252"/>
      <c r="F17" s="252"/>
      <c r="G17" s="253"/>
    </row>
    <row r="18" spans="1:7" x14ac:dyDescent="0.35">
      <c r="A18" s="106">
        <v>5010</v>
      </c>
      <c r="B18" s="306" t="s">
        <v>252</v>
      </c>
      <c r="C18" s="306"/>
      <c r="D18" s="306"/>
      <c r="E18" s="108">
        <v>19</v>
      </c>
      <c r="F18" s="109">
        <v>9904</v>
      </c>
      <c r="G18" s="110">
        <v>12167.8</v>
      </c>
    </row>
    <row r="19" spans="1:7" ht="24" customHeight="1" x14ac:dyDescent="0.35">
      <c r="A19" s="106">
        <v>5020</v>
      </c>
      <c r="B19" s="306" t="s">
        <v>253</v>
      </c>
      <c r="C19" s="306"/>
      <c r="D19" s="306"/>
      <c r="E19" s="108">
        <v>13</v>
      </c>
      <c r="F19" s="109">
        <v>9909</v>
      </c>
      <c r="G19" s="110">
        <v>10669</v>
      </c>
    </row>
    <row r="20" spans="1:7" ht="24" customHeight="1" x14ac:dyDescent="0.35">
      <c r="A20" s="106">
        <v>5030</v>
      </c>
      <c r="B20" s="306" t="s">
        <v>254</v>
      </c>
      <c r="C20" s="306"/>
      <c r="D20" s="306"/>
      <c r="E20" s="108">
        <v>14</v>
      </c>
      <c r="F20" s="109">
        <v>10214</v>
      </c>
      <c r="G20" s="110">
        <v>10674</v>
      </c>
    </row>
    <row r="21" spans="1:7" ht="35.25" customHeight="1" x14ac:dyDescent="0.35">
      <c r="A21" s="106">
        <v>5040</v>
      </c>
      <c r="B21" s="306" t="s">
        <v>255</v>
      </c>
      <c r="C21" s="306"/>
      <c r="D21" s="306"/>
      <c r="E21" s="108">
        <v>36</v>
      </c>
      <c r="F21" s="109">
        <v>9919</v>
      </c>
      <c r="G21" s="110">
        <v>12025.8</v>
      </c>
    </row>
    <row r="22" spans="1:7" ht="24" customHeight="1" x14ac:dyDescent="0.35">
      <c r="A22" s="106">
        <v>5120</v>
      </c>
      <c r="B22" s="306" t="s">
        <v>256</v>
      </c>
      <c r="C22" s="306"/>
      <c r="D22" s="306"/>
      <c r="E22" s="108">
        <v>30</v>
      </c>
      <c r="F22" s="109">
        <v>9924</v>
      </c>
      <c r="G22" s="110">
        <v>13924</v>
      </c>
    </row>
    <row r="23" spans="1:7" ht="14.4" customHeight="1" x14ac:dyDescent="0.35">
      <c r="A23" s="243" t="s">
        <v>15</v>
      </c>
      <c r="B23" s="244"/>
      <c r="C23" s="244"/>
      <c r="D23" s="244"/>
      <c r="E23" s="51">
        <f>SUM(E18:E22)</f>
        <v>112</v>
      </c>
      <c r="F23" s="114"/>
      <c r="G23" s="115"/>
    </row>
    <row r="24" spans="1:7" x14ac:dyDescent="0.35">
      <c r="A24" s="208" t="s">
        <v>16</v>
      </c>
      <c r="B24" s="209"/>
      <c r="C24" s="209"/>
      <c r="D24" s="209"/>
      <c r="E24" s="209"/>
      <c r="F24" s="209"/>
      <c r="G24" s="210"/>
    </row>
    <row r="25" spans="1:7" ht="28.5" customHeight="1" x14ac:dyDescent="0.35">
      <c r="A25" s="106">
        <v>99999</v>
      </c>
      <c r="B25" s="306" t="s">
        <v>257</v>
      </c>
      <c r="C25" s="306"/>
      <c r="D25" s="306"/>
      <c r="E25" s="116">
        <v>4</v>
      </c>
      <c r="F25" s="109">
        <v>6986.1</v>
      </c>
      <c r="G25" s="110">
        <v>20000</v>
      </c>
    </row>
    <row r="26" spans="1:7" x14ac:dyDescent="0.35">
      <c r="A26" s="243" t="s">
        <v>19</v>
      </c>
      <c r="B26" s="244"/>
      <c r="C26" s="244"/>
      <c r="D26" s="244"/>
      <c r="E26" s="51">
        <f>SUM(E25)</f>
        <v>4</v>
      </c>
      <c r="F26" s="114"/>
      <c r="G26" s="115"/>
    </row>
    <row r="27" spans="1:7" x14ac:dyDescent="0.35">
      <c r="A27" s="245" t="s">
        <v>20</v>
      </c>
      <c r="B27" s="246"/>
      <c r="C27" s="246"/>
      <c r="D27" s="246"/>
      <c r="E27" s="54">
        <f>E26+E23+E16</f>
        <v>275</v>
      </c>
      <c r="F27" s="55"/>
      <c r="G27" s="56"/>
    </row>
    <row r="28" spans="1:7" x14ac:dyDescent="0.35">
      <c r="A28" s="275" t="s">
        <v>21</v>
      </c>
      <c r="B28" s="275"/>
      <c r="C28" s="275"/>
      <c r="D28" s="275"/>
      <c r="E28" s="275"/>
      <c r="F28" s="275"/>
      <c r="G28" s="275"/>
    </row>
    <row r="29" spans="1:7" ht="12" customHeight="1" x14ac:dyDescent="0.35">
      <c r="A29" s="57"/>
      <c r="B29" s="57"/>
      <c r="C29" s="57"/>
      <c r="D29" s="57"/>
      <c r="E29" s="57"/>
      <c r="F29" s="57"/>
      <c r="G29" s="57"/>
    </row>
    <row r="30" spans="1:7" ht="33.75" customHeight="1" x14ac:dyDescent="0.35"/>
  </sheetData>
  <mergeCells count="28">
    <mergeCell ref="B25:D25"/>
    <mergeCell ref="A26:D26"/>
    <mergeCell ref="A27:D27"/>
    <mergeCell ref="A28:G28"/>
    <mergeCell ref="B19:D19"/>
    <mergeCell ref="B20:D20"/>
    <mergeCell ref="B21:D21"/>
    <mergeCell ref="B22:D22"/>
    <mergeCell ref="A23:D23"/>
    <mergeCell ref="A24:G24"/>
    <mergeCell ref="B18:D18"/>
    <mergeCell ref="B6:D6"/>
    <mergeCell ref="B7:D7"/>
    <mergeCell ref="B8:D8"/>
    <mergeCell ref="B9:D9"/>
    <mergeCell ref="B11:D11"/>
    <mergeCell ref="B12:D12"/>
    <mergeCell ref="B13:D13"/>
    <mergeCell ref="B14:D14"/>
    <mergeCell ref="B15:D15"/>
    <mergeCell ref="A16:D16"/>
    <mergeCell ref="A17:G17"/>
    <mergeCell ref="B5:D5"/>
    <mergeCell ref="A1:G1"/>
    <mergeCell ref="A2:A3"/>
    <mergeCell ref="B2:D3"/>
    <mergeCell ref="E2:E3"/>
    <mergeCell ref="A4:G4"/>
  </mergeCells>
  <printOptions horizontalCentered="1"/>
  <pageMargins left="0.98425196850393704" right="0.98425196850393704" top="0.98425196850393704" bottom="0.98425196850393704" header="0.31496062992125984" footer="0.31496062992125984"/>
  <pageSetup paperSize="9" scale="8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63A9D-E8BC-45D1-AFAE-84DF8889C0F0}">
  <sheetPr>
    <pageSetUpPr fitToPage="1"/>
  </sheetPr>
  <dimension ref="A1:J24"/>
  <sheetViews>
    <sheetView showGridLines="0" zoomScale="115" zoomScaleNormal="115" workbookViewId="0">
      <selection sqref="A1:H23"/>
    </sheetView>
  </sheetViews>
  <sheetFormatPr baseColWidth="10" defaultColWidth="11.54296875" defaultRowHeight="14.5" x14ac:dyDescent="0.35"/>
  <cols>
    <col min="1" max="1" width="8.54296875" style="94" customWidth="1"/>
    <col min="2" max="2" width="6.08984375" style="94" customWidth="1"/>
    <col min="3" max="6" width="12.90625" style="94" customWidth="1"/>
    <col min="7" max="7" width="5.54296875" style="94" customWidth="1"/>
    <col min="8" max="8" width="15.6328125" style="77" customWidth="1"/>
    <col min="9" max="9" width="11.54296875" style="94"/>
    <col min="10" max="10" width="13.6328125" style="94" bestFit="1" customWidth="1"/>
    <col min="11" max="16384" width="11.54296875" style="94"/>
  </cols>
  <sheetData>
    <row r="1" spans="1:10" ht="67.25" customHeight="1" x14ac:dyDescent="0.35">
      <c r="A1" s="226" t="s">
        <v>258</v>
      </c>
      <c r="B1" s="227"/>
      <c r="C1" s="227"/>
      <c r="D1" s="227"/>
      <c r="E1" s="227"/>
      <c r="F1" s="227"/>
      <c r="G1" s="227"/>
      <c r="H1" s="228"/>
    </row>
    <row r="2" spans="1:10" ht="27.75" customHeight="1" x14ac:dyDescent="0.35">
      <c r="A2" s="206" t="s">
        <v>23</v>
      </c>
      <c r="B2" s="206"/>
      <c r="C2" s="1" t="s">
        <v>24</v>
      </c>
      <c r="D2" s="206" t="s">
        <v>25</v>
      </c>
      <c r="E2" s="206"/>
      <c r="F2" s="206"/>
      <c r="G2" s="206"/>
      <c r="H2" s="25" t="s">
        <v>26</v>
      </c>
    </row>
    <row r="3" spans="1:10" ht="15" customHeight="1" x14ac:dyDescent="0.35">
      <c r="A3" s="307" t="s">
        <v>27</v>
      </c>
      <c r="B3" s="308"/>
      <c r="C3" s="18">
        <v>1130</v>
      </c>
      <c r="D3" s="212" t="s">
        <v>28</v>
      </c>
      <c r="E3" s="212"/>
      <c r="F3" s="212"/>
      <c r="G3" s="212"/>
      <c r="H3" s="117">
        <v>25705342</v>
      </c>
    </row>
    <row r="4" spans="1:10" ht="15" customHeight="1" x14ac:dyDescent="0.35">
      <c r="A4" s="259"/>
      <c r="B4" s="309"/>
      <c r="C4" s="18">
        <v>1210</v>
      </c>
      <c r="D4" s="212" t="s">
        <v>29</v>
      </c>
      <c r="E4" s="212"/>
      <c r="F4" s="212"/>
      <c r="G4" s="212"/>
      <c r="H4" s="117">
        <v>563660</v>
      </c>
    </row>
    <row r="5" spans="1:10" ht="15" customHeight="1" x14ac:dyDescent="0.35">
      <c r="A5" s="259"/>
      <c r="B5" s="309"/>
      <c r="C5" s="18">
        <v>1220</v>
      </c>
      <c r="D5" s="212" t="s">
        <v>30</v>
      </c>
      <c r="E5" s="212"/>
      <c r="F5" s="212"/>
      <c r="G5" s="212"/>
      <c r="H5" s="117">
        <v>0</v>
      </c>
    </row>
    <row r="6" spans="1:10" ht="15" customHeight="1" x14ac:dyDescent="0.35">
      <c r="A6" s="259"/>
      <c r="B6" s="309"/>
      <c r="C6" s="18">
        <v>1230</v>
      </c>
      <c r="D6" s="212" t="s">
        <v>31</v>
      </c>
      <c r="E6" s="212"/>
      <c r="F6" s="212"/>
      <c r="G6" s="212"/>
      <c r="H6" s="117">
        <v>0</v>
      </c>
    </row>
    <row r="7" spans="1:10" ht="15" customHeight="1" x14ac:dyDescent="0.35">
      <c r="A7" s="259"/>
      <c r="B7" s="309"/>
      <c r="C7" s="18">
        <v>1310</v>
      </c>
      <c r="D7" s="212" t="s">
        <v>32</v>
      </c>
      <c r="E7" s="212"/>
      <c r="F7" s="212"/>
      <c r="G7" s="212"/>
      <c r="H7" s="117">
        <v>2313220</v>
      </c>
    </row>
    <row r="8" spans="1:10" ht="15" customHeight="1" x14ac:dyDescent="0.35">
      <c r="A8" s="259"/>
      <c r="B8" s="309"/>
      <c r="C8" s="18">
        <v>1340</v>
      </c>
      <c r="D8" s="212" t="s">
        <v>34</v>
      </c>
      <c r="E8" s="212"/>
      <c r="F8" s="212"/>
      <c r="G8" s="212"/>
      <c r="H8" s="117">
        <v>7114719</v>
      </c>
    </row>
    <row r="9" spans="1:10" ht="15" customHeight="1" x14ac:dyDescent="0.35">
      <c r="A9" s="259"/>
      <c r="B9" s="309"/>
      <c r="C9" s="18">
        <v>1540</v>
      </c>
      <c r="D9" s="212" t="s">
        <v>35</v>
      </c>
      <c r="E9" s="212"/>
      <c r="F9" s="212"/>
      <c r="G9" s="212"/>
      <c r="H9" s="117">
        <v>6663084</v>
      </c>
    </row>
    <row r="10" spans="1:10" ht="15" customHeight="1" x14ac:dyDescent="0.35">
      <c r="A10" s="310"/>
      <c r="B10" s="311"/>
      <c r="C10" s="18">
        <v>1590</v>
      </c>
      <c r="D10" s="212" t="s">
        <v>36</v>
      </c>
      <c r="E10" s="212"/>
      <c r="F10" s="212"/>
      <c r="G10" s="212"/>
      <c r="H10" s="117">
        <v>0</v>
      </c>
    </row>
    <row r="11" spans="1:10" ht="15" customHeight="1" x14ac:dyDescent="0.35">
      <c r="A11" s="312" t="s">
        <v>37</v>
      </c>
      <c r="B11" s="313"/>
      <c r="C11" s="7">
        <v>1310</v>
      </c>
      <c r="D11" s="212" t="s">
        <v>32</v>
      </c>
      <c r="E11" s="212"/>
      <c r="F11" s="212"/>
      <c r="G11" s="212"/>
      <c r="H11" s="117">
        <v>3361927</v>
      </c>
    </row>
    <row r="12" spans="1:10" ht="15" customHeight="1" x14ac:dyDescent="0.35">
      <c r="A12" s="261"/>
      <c r="B12" s="314"/>
      <c r="C12" s="7">
        <v>1320</v>
      </c>
      <c r="D12" s="6" t="s">
        <v>33</v>
      </c>
      <c r="E12" s="10"/>
      <c r="F12" s="10"/>
      <c r="G12" s="10"/>
      <c r="H12" s="117">
        <v>8506022</v>
      </c>
    </row>
    <row r="13" spans="1:10" ht="15" customHeight="1" x14ac:dyDescent="0.35">
      <c r="A13" s="261"/>
      <c r="B13" s="314"/>
      <c r="C13" s="7">
        <v>1540</v>
      </c>
      <c r="D13" s="212" t="s">
        <v>35</v>
      </c>
      <c r="E13" s="212"/>
      <c r="F13" s="212"/>
      <c r="G13" s="212"/>
      <c r="H13" s="117">
        <v>1396800</v>
      </c>
      <c r="J13" s="118"/>
    </row>
    <row r="14" spans="1:10" ht="15" customHeight="1" x14ac:dyDescent="0.35">
      <c r="A14" s="261"/>
      <c r="B14" s="314"/>
      <c r="C14" s="7">
        <v>1550</v>
      </c>
      <c r="D14" s="212" t="s">
        <v>38</v>
      </c>
      <c r="E14" s="212"/>
      <c r="F14" s="212"/>
      <c r="G14" s="212"/>
      <c r="H14" s="117">
        <v>39600</v>
      </c>
    </row>
    <row r="15" spans="1:10" ht="15" customHeight="1" x14ac:dyDescent="0.35">
      <c r="A15" s="261"/>
      <c r="B15" s="314"/>
      <c r="C15" s="7">
        <v>1590</v>
      </c>
      <c r="D15" s="212" t="s">
        <v>36</v>
      </c>
      <c r="E15" s="212"/>
      <c r="F15" s="212"/>
      <c r="G15" s="212"/>
      <c r="H15" s="117">
        <v>1377784</v>
      </c>
    </row>
    <row r="16" spans="1:10" ht="15" customHeight="1" x14ac:dyDescent="0.35">
      <c r="A16" s="315"/>
      <c r="B16" s="316"/>
      <c r="C16" s="7">
        <v>1710</v>
      </c>
      <c r="D16" s="212" t="s">
        <v>39</v>
      </c>
      <c r="E16" s="212"/>
      <c r="F16" s="212"/>
      <c r="G16" s="212"/>
      <c r="H16" s="117">
        <v>3078844</v>
      </c>
    </row>
    <row r="17" spans="1:8" ht="15" customHeight="1" x14ac:dyDescent="0.35">
      <c r="A17" s="307" t="s">
        <v>40</v>
      </c>
      <c r="B17" s="308"/>
      <c r="C17" s="7">
        <v>1410</v>
      </c>
      <c r="D17" s="212" t="s">
        <v>41</v>
      </c>
      <c r="E17" s="212"/>
      <c r="F17" s="212"/>
      <c r="G17" s="212"/>
      <c r="H17" s="117">
        <v>3123984</v>
      </c>
    </row>
    <row r="18" spans="1:8" ht="15" customHeight="1" x14ac:dyDescent="0.35">
      <c r="A18" s="259"/>
      <c r="B18" s="309"/>
      <c r="C18" s="7">
        <v>1420</v>
      </c>
      <c r="D18" s="212" t="s">
        <v>42</v>
      </c>
      <c r="E18" s="212"/>
      <c r="F18" s="212"/>
      <c r="G18" s="212"/>
      <c r="H18" s="117">
        <v>1383883</v>
      </c>
    </row>
    <row r="19" spans="1:8" ht="15" customHeight="1" x14ac:dyDescent="0.35">
      <c r="A19" s="259"/>
      <c r="B19" s="309"/>
      <c r="C19" s="7">
        <v>1430</v>
      </c>
      <c r="D19" s="212" t="s">
        <v>43</v>
      </c>
      <c r="E19" s="212"/>
      <c r="F19" s="212"/>
      <c r="G19" s="212"/>
      <c r="H19" s="117">
        <v>3231278</v>
      </c>
    </row>
    <row r="20" spans="1:8" ht="15" customHeight="1" x14ac:dyDescent="0.35">
      <c r="A20" s="259"/>
      <c r="B20" s="309"/>
      <c r="C20" s="7">
        <v>1440</v>
      </c>
      <c r="D20" s="212" t="s">
        <v>44</v>
      </c>
      <c r="E20" s="212"/>
      <c r="F20" s="212"/>
      <c r="G20" s="212"/>
      <c r="H20" s="117">
        <v>514900</v>
      </c>
    </row>
    <row r="21" spans="1:8" ht="15" customHeight="1" x14ac:dyDescent="0.35">
      <c r="A21" s="259"/>
      <c r="B21" s="309"/>
      <c r="C21" s="7">
        <v>1510</v>
      </c>
      <c r="D21" s="212" t="s">
        <v>45</v>
      </c>
      <c r="E21" s="212"/>
      <c r="F21" s="212"/>
      <c r="G21" s="212"/>
      <c r="H21" s="117">
        <v>1236314</v>
      </c>
    </row>
    <row r="22" spans="1:8" ht="15" customHeight="1" x14ac:dyDescent="0.35">
      <c r="A22" s="317" t="s">
        <v>46</v>
      </c>
      <c r="B22" s="318"/>
      <c r="C22" s="119">
        <v>1600</v>
      </c>
      <c r="D22" s="319" t="s">
        <v>47</v>
      </c>
      <c r="E22" s="319"/>
      <c r="F22" s="319"/>
      <c r="G22" s="319"/>
      <c r="H22" s="101">
        <v>0</v>
      </c>
    </row>
    <row r="23" spans="1:8" ht="15" customHeight="1" x14ac:dyDescent="0.35">
      <c r="A23" s="320" t="s">
        <v>48</v>
      </c>
      <c r="B23" s="321"/>
      <c r="C23" s="321"/>
      <c r="D23" s="321"/>
      <c r="E23" s="321"/>
      <c r="F23" s="321"/>
      <c r="G23" s="321"/>
      <c r="H23" s="120">
        <f>SUM(H3:H22)</f>
        <v>69611361</v>
      </c>
    </row>
    <row r="24" spans="1:8" x14ac:dyDescent="0.35">
      <c r="A24" s="121"/>
      <c r="B24" s="121"/>
      <c r="C24" s="121"/>
      <c r="D24" s="121"/>
      <c r="E24" s="121"/>
      <c r="F24" s="121"/>
      <c r="G24" s="121"/>
      <c r="H24" s="122"/>
    </row>
  </sheetData>
  <mergeCells count="27">
    <mergeCell ref="A22:B22"/>
    <mergeCell ref="D22:G22"/>
    <mergeCell ref="A23:G23"/>
    <mergeCell ref="A17:B21"/>
    <mergeCell ref="D17:G17"/>
    <mergeCell ref="D18:G18"/>
    <mergeCell ref="D19:G19"/>
    <mergeCell ref="D20:G20"/>
    <mergeCell ref="D21:G21"/>
    <mergeCell ref="A11:B16"/>
    <mergeCell ref="D11:G11"/>
    <mergeCell ref="D13:G13"/>
    <mergeCell ref="D14:G14"/>
    <mergeCell ref="D15:G15"/>
    <mergeCell ref="D16:G16"/>
    <mergeCell ref="A1:H1"/>
    <mergeCell ref="A2:B2"/>
    <mergeCell ref="D2:G2"/>
    <mergeCell ref="A3:B10"/>
    <mergeCell ref="D3:G3"/>
    <mergeCell ref="D4:G4"/>
    <mergeCell ref="D5:G5"/>
    <mergeCell ref="D6:G6"/>
    <mergeCell ref="D7:G7"/>
    <mergeCell ref="D8:G8"/>
    <mergeCell ref="D9:G9"/>
    <mergeCell ref="D10:G10"/>
  </mergeCells>
  <printOptions horizontalCentered="1"/>
  <pageMargins left="0.98425196850393704" right="0.98425196850393704" top="0.98425196850393704" bottom="0.98425196850393704" header="0.31496062992125984" footer="0.31496062992125984"/>
  <pageSetup paperSize="9" scale="91"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364F6-762F-4EDC-867E-0A9F48B61247}">
  <sheetPr>
    <pageSetUpPr fitToPage="1"/>
  </sheetPr>
  <dimension ref="A1:H29"/>
  <sheetViews>
    <sheetView showGridLines="0" zoomScaleNormal="100" workbookViewId="0">
      <selection sqref="A1:G27"/>
    </sheetView>
  </sheetViews>
  <sheetFormatPr baseColWidth="10" defaultRowHeight="14.5" x14ac:dyDescent="0.35"/>
  <cols>
    <col min="1" max="3" width="12.90625" style="94" customWidth="1"/>
    <col min="4" max="4" width="20.08984375" style="94" customWidth="1"/>
    <col min="5" max="5" width="9.54296875" style="94" customWidth="1"/>
    <col min="6" max="6" width="15.6328125" style="94" customWidth="1"/>
    <col min="7" max="7" width="16" style="94" customWidth="1"/>
    <col min="8" max="8" width="5.36328125" style="77" customWidth="1"/>
  </cols>
  <sheetData>
    <row r="1" spans="1:8" ht="67.5" customHeight="1" x14ac:dyDescent="0.35">
      <c r="A1" s="206" t="s">
        <v>259</v>
      </c>
      <c r="B1" s="207"/>
      <c r="C1" s="207"/>
      <c r="D1" s="207"/>
      <c r="E1" s="207"/>
      <c r="F1" s="207"/>
      <c r="G1" s="207"/>
    </row>
    <row r="2" spans="1:8" s="80" customFormat="1" ht="17" customHeight="1" x14ac:dyDescent="0.35">
      <c r="A2" s="322" t="s">
        <v>1</v>
      </c>
      <c r="B2" s="322" t="s">
        <v>2</v>
      </c>
      <c r="C2" s="322"/>
      <c r="D2" s="322"/>
      <c r="E2" s="322" t="s">
        <v>3</v>
      </c>
      <c r="F2" s="123" t="s">
        <v>4</v>
      </c>
      <c r="G2" s="123" t="s">
        <v>5</v>
      </c>
      <c r="H2" s="77"/>
    </row>
    <row r="3" spans="1:8" s="80" customFormat="1" x14ac:dyDescent="0.35">
      <c r="A3" s="322"/>
      <c r="B3" s="322"/>
      <c r="C3" s="322"/>
      <c r="D3" s="322"/>
      <c r="E3" s="322"/>
      <c r="F3" s="123" t="s">
        <v>6</v>
      </c>
      <c r="G3" s="123" t="s">
        <v>7</v>
      </c>
      <c r="H3" s="77"/>
    </row>
    <row r="4" spans="1:8" s="80" customFormat="1" x14ac:dyDescent="0.35">
      <c r="A4" s="323" t="s">
        <v>8</v>
      </c>
      <c r="B4" s="324"/>
      <c r="C4" s="324"/>
      <c r="D4" s="324"/>
      <c r="E4" s="324"/>
      <c r="F4" s="324"/>
      <c r="G4" s="325"/>
      <c r="H4" s="77"/>
    </row>
    <row r="5" spans="1:8" s="80" customFormat="1" x14ac:dyDescent="0.35">
      <c r="A5" s="26">
        <v>12</v>
      </c>
      <c r="B5" s="247" t="s">
        <v>260</v>
      </c>
      <c r="C5" s="247"/>
      <c r="D5" s="247"/>
      <c r="E5" s="30">
        <v>1</v>
      </c>
      <c r="F5" s="59">
        <v>102010</v>
      </c>
      <c r="G5" s="60">
        <v>102010</v>
      </c>
      <c r="H5" s="77"/>
    </row>
    <row r="6" spans="1:8" s="80" customFormat="1" ht="24" customHeight="1" x14ac:dyDescent="0.35">
      <c r="A6" s="26">
        <v>300</v>
      </c>
      <c r="B6" s="326" t="s">
        <v>261</v>
      </c>
      <c r="C6" s="326"/>
      <c r="D6" s="326"/>
      <c r="E6" s="30">
        <v>10</v>
      </c>
      <c r="F6" s="124">
        <v>25612.68</v>
      </c>
      <c r="G6" s="125">
        <v>68475</v>
      </c>
      <c r="H6" s="77"/>
    </row>
    <row r="7" spans="1:8" s="80" customFormat="1" x14ac:dyDescent="0.35">
      <c r="A7" s="26">
        <v>500</v>
      </c>
      <c r="B7" s="326" t="s">
        <v>166</v>
      </c>
      <c r="C7" s="326"/>
      <c r="D7" s="326"/>
      <c r="E7" s="30">
        <v>26</v>
      </c>
      <c r="F7" s="124">
        <v>12884.8</v>
      </c>
      <c r="G7" s="125">
        <v>30000</v>
      </c>
      <c r="H7" s="77"/>
    </row>
    <row r="8" spans="1:8" s="80" customFormat="1" x14ac:dyDescent="0.35">
      <c r="A8" s="26">
        <v>600</v>
      </c>
      <c r="B8" s="326" t="s">
        <v>12</v>
      </c>
      <c r="C8" s="326"/>
      <c r="D8" s="326"/>
      <c r="E8" s="30">
        <v>20</v>
      </c>
      <c r="F8" s="124">
        <v>10777</v>
      </c>
      <c r="G8" s="125">
        <v>19965.400000000001</v>
      </c>
      <c r="H8" s="77"/>
    </row>
    <row r="9" spans="1:8" s="80" customFormat="1" x14ac:dyDescent="0.35">
      <c r="A9" s="26">
        <v>800</v>
      </c>
      <c r="B9" s="247" t="s">
        <v>262</v>
      </c>
      <c r="C9" s="247"/>
      <c r="D9" s="247"/>
      <c r="E9" s="30">
        <v>1</v>
      </c>
      <c r="F9" s="124">
        <v>10613</v>
      </c>
      <c r="G9" s="125">
        <v>10613</v>
      </c>
      <c r="H9" s="77"/>
    </row>
    <row r="10" spans="1:8" x14ac:dyDescent="0.35">
      <c r="A10" s="26">
        <v>900</v>
      </c>
      <c r="B10" s="247" t="s">
        <v>156</v>
      </c>
      <c r="C10" s="247"/>
      <c r="D10" s="247"/>
      <c r="E10" s="30">
        <v>11</v>
      </c>
      <c r="F10" s="124">
        <v>10498</v>
      </c>
      <c r="G10" s="125">
        <v>18498</v>
      </c>
    </row>
    <row r="11" spans="1:8" x14ac:dyDescent="0.35">
      <c r="A11" s="26">
        <v>1100</v>
      </c>
      <c r="B11" s="327" t="s">
        <v>263</v>
      </c>
      <c r="C11" s="327"/>
      <c r="D11" s="327"/>
      <c r="E11" s="30">
        <v>1</v>
      </c>
      <c r="F11" s="59">
        <v>11218</v>
      </c>
      <c r="G11" s="60">
        <v>11218</v>
      </c>
    </row>
    <row r="12" spans="1:8" x14ac:dyDescent="0.35">
      <c r="A12" s="26">
        <v>1200</v>
      </c>
      <c r="B12" s="327" t="s">
        <v>264</v>
      </c>
      <c r="C12" s="327"/>
      <c r="D12" s="327"/>
      <c r="E12" s="30">
        <v>6</v>
      </c>
      <c r="F12" s="59">
        <v>10213</v>
      </c>
      <c r="G12" s="60">
        <v>12713</v>
      </c>
      <c r="H12" s="111"/>
    </row>
    <row r="13" spans="1:8" ht="32.25" customHeight="1" x14ac:dyDescent="0.35">
      <c r="A13" s="26">
        <v>1300</v>
      </c>
      <c r="B13" s="326" t="s">
        <v>265</v>
      </c>
      <c r="C13" s="326"/>
      <c r="D13" s="326"/>
      <c r="E13" s="30">
        <v>46</v>
      </c>
      <c r="F13" s="59">
        <v>9229</v>
      </c>
      <c r="G13" s="60">
        <v>14071</v>
      </c>
    </row>
    <row r="14" spans="1:8" x14ac:dyDescent="0.35">
      <c r="A14" s="328" t="s">
        <v>13</v>
      </c>
      <c r="B14" s="329"/>
      <c r="C14" s="329"/>
      <c r="D14" s="329"/>
      <c r="E14" s="126">
        <f>SUM(E5:E13)</f>
        <v>122</v>
      </c>
      <c r="F14" s="127"/>
      <c r="G14" s="128"/>
    </row>
    <row r="15" spans="1:8" x14ac:dyDescent="0.35">
      <c r="A15" s="330" t="s">
        <v>14</v>
      </c>
      <c r="B15" s="331"/>
      <c r="C15" s="331"/>
      <c r="D15" s="331"/>
      <c r="E15" s="331"/>
      <c r="F15" s="331"/>
      <c r="G15" s="332"/>
    </row>
    <row r="16" spans="1:8" x14ac:dyDescent="0.35">
      <c r="A16" s="26">
        <v>5010</v>
      </c>
      <c r="B16" s="326" t="s">
        <v>266</v>
      </c>
      <c r="C16" s="326"/>
      <c r="D16" s="326"/>
      <c r="E16" s="30">
        <v>6</v>
      </c>
      <c r="F16" s="59">
        <v>10504</v>
      </c>
      <c r="G16" s="60">
        <v>11514</v>
      </c>
    </row>
    <row r="17" spans="1:8" x14ac:dyDescent="0.35">
      <c r="A17" s="26">
        <v>5020</v>
      </c>
      <c r="B17" s="326" t="s">
        <v>267</v>
      </c>
      <c r="C17" s="326"/>
      <c r="D17" s="326"/>
      <c r="E17" s="30">
        <v>14</v>
      </c>
      <c r="F17" s="59">
        <v>10509</v>
      </c>
      <c r="G17" s="60">
        <v>12119</v>
      </c>
    </row>
    <row r="18" spans="1:8" ht="15" customHeight="1" x14ac:dyDescent="0.35">
      <c r="A18" s="26">
        <v>5030</v>
      </c>
      <c r="B18" s="326" t="s">
        <v>268</v>
      </c>
      <c r="C18" s="326"/>
      <c r="D18" s="326"/>
      <c r="E18" s="30">
        <v>10</v>
      </c>
      <c r="F18" s="59">
        <v>10524</v>
      </c>
      <c r="G18" s="60">
        <v>14514</v>
      </c>
    </row>
    <row r="19" spans="1:8" x14ac:dyDescent="0.35">
      <c r="A19" s="26">
        <v>5040</v>
      </c>
      <c r="B19" s="326" t="s">
        <v>269</v>
      </c>
      <c r="C19" s="326"/>
      <c r="D19" s="326"/>
      <c r="E19" s="30">
        <v>6</v>
      </c>
      <c r="F19" s="59">
        <v>10919</v>
      </c>
      <c r="G19" s="60">
        <v>14519</v>
      </c>
    </row>
    <row r="20" spans="1:8" ht="14.4" customHeight="1" x14ac:dyDescent="0.35">
      <c r="A20" s="26">
        <v>5120</v>
      </c>
      <c r="B20" s="326" t="s">
        <v>270</v>
      </c>
      <c r="C20" s="326"/>
      <c r="D20" s="326"/>
      <c r="E20" s="30">
        <v>7</v>
      </c>
      <c r="F20" s="59">
        <v>10534</v>
      </c>
      <c r="G20" s="60">
        <v>22154</v>
      </c>
    </row>
    <row r="21" spans="1:8" ht="14.4" customHeight="1" x14ac:dyDescent="0.35">
      <c r="A21" s="333" t="s">
        <v>15</v>
      </c>
      <c r="B21" s="334"/>
      <c r="C21" s="334"/>
      <c r="D21" s="334"/>
      <c r="E21" s="129">
        <f>SUM(E16:E20)</f>
        <v>43</v>
      </c>
      <c r="F21" s="130"/>
      <c r="G21" s="131"/>
    </row>
    <row r="22" spans="1:8" x14ac:dyDescent="0.35">
      <c r="A22" s="323" t="s">
        <v>16</v>
      </c>
      <c r="B22" s="324"/>
      <c r="C22" s="324"/>
      <c r="D22" s="324"/>
      <c r="E22" s="324"/>
      <c r="F22" s="324"/>
      <c r="G22" s="325"/>
    </row>
    <row r="23" spans="1:8" ht="9" customHeight="1" x14ac:dyDescent="0.35">
      <c r="A23" s="132">
        <v>77777</v>
      </c>
      <c r="B23" s="133" t="s">
        <v>271</v>
      </c>
      <c r="C23" s="83"/>
      <c r="D23" s="83"/>
      <c r="E23" s="83">
        <v>74</v>
      </c>
      <c r="F23" s="134">
        <v>7469</v>
      </c>
      <c r="G23" s="135">
        <v>26139</v>
      </c>
    </row>
    <row r="24" spans="1:8" ht="20.25" customHeight="1" x14ac:dyDescent="0.35">
      <c r="A24" s="26">
        <v>99999</v>
      </c>
      <c r="B24" s="254" t="s">
        <v>17</v>
      </c>
      <c r="C24" s="254"/>
      <c r="D24" s="254"/>
      <c r="E24" s="136">
        <v>127</v>
      </c>
      <c r="F24" s="124">
        <v>1506.38</v>
      </c>
      <c r="G24" s="125">
        <v>36203.08</v>
      </c>
    </row>
    <row r="25" spans="1:8" ht="21" customHeight="1" x14ac:dyDescent="0.35">
      <c r="A25" s="333" t="s">
        <v>19</v>
      </c>
      <c r="B25" s="334"/>
      <c r="C25" s="334"/>
      <c r="D25" s="334"/>
      <c r="E25" s="129">
        <f>SUM(E23:E24)</f>
        <v>201</v>
      </c>
      <c r="F25" s="130"/>
      <c r="G25" s="131"/>
    </row>
    <row r="26" spans="1:8" x14ac:dyDescent="0.35">
      <c r="A26" s="335" t="s">
        <v>20</v>
      </c>
      <c r="B26" s="336"/>
      <c r="C26" s="336"/>
      <c r="D26" s="336"/>
      <c r="E26" s="137">
        <f>+E14+E21+E25</f>
        <v>366</v>
      </c>
      <c r="F26" s="138"/>
      <c r="G26" s="139"/>
    </row>
    <row r="27" spans="1:8" x14ac:dyDescent="0.35">
      <c r="A27" s="275" t="s">
        <v>92</v>
      </c>
      <c r="B27" s="275"/>
      <c r="C27" s="275"/>
      <c r="D27" s="275"/>
      <c r="E27" s="275"/>
      <c r="F27" s="275"/>
      <c r="G27" s="275"/>
    </row>
    <row r="28" spans="1:8" ht="12" customHeight="1" x14ac:dyDescent="0.35">
      <c r="A28" s="57"/>
      <c r="B28" s="57"/>
      <c r="C28" s="57"/>
      <c r="D28" s="57"/>
      <c r="E28" s="57"/>
      <c r="F28" s="57"/>
      <c r="G28" s="57"/>
    </row>
    <row r="29" spans="1:8" s="94" customFormat="1" x14ac:dyDescent="0.35">
      <c r="A29" s="140"/>
      <c r="B29" s="140"/>
      <c r="C29" s="140"/>
      <c r="D29" s="121"/>
      <c r="E29" s="121"/>
      <c r="F29" s="140"/>
      <c r="G29" s="140"/>
      <c r="H29" s="140"/>
    </row>
  </sheetData>
  <mergeCells count="27">
    <mergeCell ref="A25:D25"/>
    <mergeCell ref="A26:D26"/>
    <mergeCell ref="A27:G27"/>
    <mergeCell ref="B18:D18"/>
    <mergeCell ref="B19:D19"/>
    <mergeCell ref="B20:D20"/>
    <mergeCell ref="A21:D21"/>
    <mergeCell ref="A22:G22"/>
    <mergeCell ref="B24:D24"/>
    <mergeCell ref="B17:D17"/>
    <mergeCell ref="B6:D6"/>
    <mergeCell ref="B7:D7"/>
    <mergeCell ref="B8:D8"/>
    <mergeCell ref="B9:D9"/>
    <mergeCell ref="B10:D10"/>
    <mergeCell ref="B11:D11"/>
    <mergeCell ref="B12:D12"/>
    <mergeCell ref="B13:D13"/>
    <mergeCell ref="A14:D14"/>
    <mergeCell ref="A15:G15"/>
    <mergeCell ref="B16:D16"/>
    <mergeCell ref="B5:D5"/>
    <mergeCell ref="A1:G1"/>
    <mergeCell ref="A2:A3"/>
    <mergeCell ref="B2:D3"/>
    <mergeCell ref="E2:E3"/>
    <mergeCell ref="A4:G4"/>
  </mergeCells>
  <printOptions horizontalCentered="1"/>
  <pageMargins left="0.98425196850393704" right="0.98425196850393704" top="0.98425196850393704" bottom="0.98425196850393704" header="0.98425196850393704" footer="0.31496062992125984"/>
  <pageSetup paperSize="9" scale="8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510F6-BE99-4007-B126-48975EA0867B}">
  <sheetPr>
    <pageSetUpPr fitToPage="1"/>
  </sheetPr>
  <dimension ref="A1:H27"/>
  <sheetViews>
    <sheetView showGridLines="0" topLeftCell="A22" zoomScale="115" zoomScaleNormal="115" workbookViewId="0">
      <selection sqref="A1:H24"/>
    </sheetView>
  </sheetViews>
  <sheetFormatPr baseColWidth="10" defaultColWidth="11.54296875" defaultRowHeight="14.5" x14ac:dyDescent="0.35"/>
  <cols>
    <col min="1" max="1" width="6.36328125" style="94" customWidth="1"/>
    <col min="2" max="2" width="9.453125" style="94" customWidth="1"/>
    <col min="3" max="3" width="14.453125" style="94" customWidth="1"/>
    <col min="4" max="6" width="12.90625" style="94" customWidth="1"/>
    <col min="7" max="7" width="5.54296875" style="94" customWidth="1"/>
    <col min="8" max="8" width="15.6328125" style="77" customWidth="1"/>
    <col min="9" max="9" width="11.90625" style="94" bestFit="1" customWidth="1"/>
    <col min="10" max="16384" width="11.54296875" style="94"/>
  </cols>
  <sheetData>
    <row r="1" spans="1:8" ht="67.25" customHeight="1" x14ac:dyDescent="0.35">
      <c r="A1" s="226" t="s">
        <v>272</v>
      </c>
      <c r="B1" s="227"/>
      <c r="C1" s="227"/>
      <c r="D1" s="227"/>
      <c r="E1" s="227"/>
      <c r="F1" s="227"/>
      <c r="G1" s="227"/>
      <c r="H1" s="228"/>
    </row>
    <row r="2" spans="1:8" x14ac:dyDescent="0.35">
      <c r="A2" s="206" t="s">
        <v>23</v>
      </c>
      <c r="B2" s="206"/>
      <c r="C2" s="1" t="s">
        <v>24</v>
      </c>
      <c r="D2" s="206" t="s">
        <v>25</v>
      </c>
      <c r="E2" s="206"/>
      <c r="F2" s="206"/>
      <c r="G2" s="206"/>
      <c r="H2" s="25" t="s">
        <v>26</v>
      </c>
    </row>
    <row r="3" spans="1:8" ht="15" customHeight="1" x14ac:dyDescent="0.35">
      <c r="A3" s="229" t="s">
        <v>27</v>
      </c>
      <c r="B3" s="287"/>
      <c r="C3" s="27">
        <v>1130</v>
      </c>
      <c r="D3" s="248" t="s">
        <v>28</v>
      </c>
      <c r="E3" s="248"/>
      <c r="F3" s="248"/>
      <c r="G3" s="248"/>
      <c r="H3" s="29">
        <v>15705244</v>
      </c>
    </row>
    <row r="4" spans="1:8" ht="15" customHeight="1" x14ac:dyDescent="0.35">
      <c r="A4" s="229"/>
      <c r="B4" s="287"/>
      <c r="C4" s="27">
        <v>1210</v>
      </c>
      <c r="D4" s="212" t="s">
        <v>29</v>
      </c>
      <c r="E4" s="212"/>
      <c r="F4" s="212"/>
      <c r="G4" s="212"/>
      <c r="H4" s="29">
        <v>18747364</v>
      </c>
    </row>
    <row r="5" spans="1:8" ht="15" customHeight="1" x14ac:dyDescent="0.35">
      <c r="A5" s="229"/>
      <c r="B5" s="287"/>
      <c r="C5" s="27">
        <v>1220</v>
      </c>
      <c r="D5" s="212" t="s">
        <v>30</v>
      </c>
      <c r="E5" s="212"/>
      <c r="F5" s="212"/>
      <c r="G5" s="212"/>
      <c r="H5" s="29">
        <v>6632472</v>
      </c>
    </row>
    <row r="6" spans="1:8" ht="16.5" customHeight="1" x14ac:dyDescent="0.35">
      <c r="A6" s="229"/>
      <c r="B6" s="287"/>
      <c r="C6" s="27">
        <v>1230</v>
      </c>
      <c r="D6" s="212" t="s">
        <v>31</v>
      </c>
      <c r="E6" s="212"/>
      <c r="F6" s="212"/>
      <c r="G6" s="212"/>
      <c r="H6" s="29">
        <v>0</v>
      </c>
    </row>
    <row r="7" spans="1:8" ht="17.25" customHeight="1" x14ac:dyDescent="0.35">
      <c r="A7" s="229"/>
      <c r="B7" s="287"/>
      <c r="C7" s="27">
        <v>1310</v>
      </c>
      <c r="D7" s="212" t="s">
        <v>32</v>
      </c>
      <c r="E7" s="212"/>
      <c r="F7" s="212"/>
      <c r="G7" s="212"/>
      <c r="H7" s="29">
        <v>1324080</v>
      </c>
    </row>
    <row r="8" spans="1:8" ht="15" customHeight="1" x14ac:dyDescent="0.35">
      <c r="A8" s="229"/>
      <c r="B8" s="287"/>
      <c r="C8" s="27">
        <v>1340</v>
      </c>
      <c r="D8" s="212" t="s">
        <v>34</v>
      </c>
      <c r="E8" s="212"/>
      <c r="F8" s="212"/>
      <c r="G8" s="212"/>
      <c r="H8" s="29">
        <v>13886329</v>
      </c>
    </row>
    <row r="9" spans="1:8" ht="15" customHeight="1" x14ac:dyDescent="0.35">
      <c r="A9" s="229"/>
      <c r="B9" s="287"/>
      <c r="C9" s="27">
        <v>1540</v>
      </c>
      <c r="D9" s="212" t="s">
        <v>35</v>
      </c>
      <c r="E9" s="212"/>
      <c r="F9" s="212"/>
      <c r="G9" s="212"/>
      <c r="H9" s="29">
        <v>4944540</v>
      </c>
    </row>
    <row r="10" spans="1:8" ht="15" customHeight="1" x14ac:dyDescent="0.35">
      <c r="A10" s="229"/>
      <c r="B10" s="287"/>
      <c r="C10" s="27">
        <v>1590</v>
      </c>
      <c r="D10" s="212" t="s">
        <v>36</v>
      </c>
      <c r="E10" s="212"/>
      <c r="F10" s="212"/>
      <c r="G10" s="212"/>
      <c r="H10" s="29">
        <v>0</v>
      </c>
    </row>
    <row r="11" spans="1:8" ht="15" customHeight="1" x14ac:dyDescent="0.35">
      <c r="A11" s="337" t="s">
        <v>37</v>
      </c>
      <c r="B11" s="293"/>
      <c r="C11" s="30">
        <v>1310</v>
      </c>
      <c r="D11" s="212" t="s">
        <v>32</v>
      </c>
      <c r="E11" s="212"/>
      <c r="F11" s="212"/>
      <c r="G11" s="212"/>
      <c r="H11" s="29">
        <v>1203000</v>
      </c>
    </row>
    <row r="12" spans="1:8" ht="24" customHeight="1" x14ac:dyDescent="0.35">
      <c r="A12" s="231"/>
      <c r="B12" s="295"/>
      <c r="C12" s="27">
        <v>1320</v>
      </c>
      <c r="D12" s="212" t="s">
        <v>33</v>
      </c>
      <c r="E12" s="212"/>
      <c r="F12" s="212"/>
      <c r="G12" s="212"/>
      <c r="H12" s="29">
        <v>6338326</v>
      </c>
    </row>
    <row r="13" spans="1:8" ht="15" customHeight="1" x14ac:dyDescent="0.35">
      <c r="A13" s="231"/>
      <c r="B13" s="295"/>
      <c r="C13" s="30">
        <v>1520</v>
      </c>
      <c r="D13" s="10" t="s">
        <v>273</v>
      </c>
      <c r="E13" s="10"/>
      <c r="F13" s="10"/>
      <c r="G13" s="10"/>
      <c r="H13" s="29">
        <v>0</v>
      </c>
    </row>
    <row r="14" spans="1:8" ht="15" customHeight="1" x14ac:dyDescent="0.35">
      <c r="A14" s="231"/>
      <c r="B14" s="295"/>
      <c r="C14" s="30">
        <v>1540</v>
      </c>
      <c r="D14" s="212" t="s">
        <v>35</v>
      </c>
      <c r="E14" s="212"/>
      <c r="F14" s="212"/>
      <c r="G14" s="212"/>
      <c r="H14" s="29">
        <v>1008512</v>
      </c>
    </row>
    <row r="15" spans="1:8" ht="15" customHeight="1" x14ac:dyDescent="0.35">
      <c r="A15" s="231"/>
      <c r="B15" s="295"/>
      <c r="C15" s="30">
        <v>1550</v>
      </c>
      <c r="D15" s="248" t="s">
        <v>38</v>
      </c>
      <c r="E15" s="248"/>
      <c r="F15" s="248"/>
      <c r="G15" s="248"/>
      <c r="H15" s="29">
        <v>25600</v>
      </c>
    </row>
    <row r="16" spans="1:8" ht="15" customHeight="1" x14ac:dyDescent="0.35">
      <c r="A16" s="231"/>
      <c r="B16" s="295"/>
      <c r="C16" s="30">
        <v>1590</v>
      </c>
      <c r="D16" s="248" t="s">
        <v>36</v>
      </c>
      <c r="E16" s="248"/>
      <c r="F16" s="248"/>
      <c r="G16" s="248"/>
      <c r="H16" s="29">
        <v>695660</v>
      </c>
    </row>
    <row r="17" spans="1:8" ht="15" customHeight="1" x14ac:dyDescent="0.35">
      <c r="A17" s="338"/>
      <c r="B17" s="339"/>
      <c r="C17" s="30">
        <v>1710</v>
      </c>
      <c r="D17" s="248" t="s">
        <v>39</v>
      </c>
      <c r="E17" s="248"/>
      <c r="F17" s="248"/>
      <c r="G17" s="248"/>
      <c r="H17" s="29">
        <v>1614477</v>
      </c>
    </row>
    <row r="18" spans="1:8" ht="15" customHeight="1" x14ac:dyDescent="0.35">
      <c r="A18" s="231" t="s">
        <v>40</v>
      </c>
      <c r="B18" s="295"/>
      <c r="C18" s="30">
        <v>1410</v>
      </c>
      <c r="D18" s="248" t="s">
        <v>41</v>
      </c>
      <c r="E18" s="248"/>
      <c r="F18" s="248"/>
      <c r="G18" s="248"/>
      <c r="H18" s="29">
        <v>2677452</v>
      </c>
    </row>
    <row r="19" spans="1:8" ht="15" customHeight="1" x14ac:dyDescent="0.35">
      <c r="A19" s="231"/>
      <c r="B19" s="295"/>
      <c r="C19" s="30">
        <v>1420</v>
      </c>
      <c r="D19" s="248" t="s">
        <v>42</v>
      </c>
      <c r="E19" s="248"/>
      <c r="F19" s="248"/>
      <c r="G19" s="248"/>
      <c r="H19" s="29">
        <v>1241227</v>
      </c>
    </row>
    <row r="20" spans="1:8" ht="15" customHeight="1" x14ac:dyDescent="0.35">
      <c r="A20" s="231"/>
      <c r="B20" s="295"/>
      <c r="C20" s="30">
        <v>1430</v>
      </c>
      <c r="D20" s="248" t="s">
        <v>43</v>
      </c>
      <c r="E20" s="248"/>
      <c r="F20" s="248"/>
      <c r="G20" s="248"/>
      <c r="H20" s="29">
        <v>1645267</v>
      </c>
    </row>
    <row r="21" spans="1:8" ht="15" customHeight="1" x14ac:dyDescent="0.35">
      <c r="A21" s="231"/>
      <c r="B21" s="295"/>
      <c r="C21" s="30">
        <v>1440</v>
      </c>
      <c r="D21" s="248" t="s">
        <v>44</v>
      </c>
      <c r="E21" s="248"/>
      <c r="F21" s="248"/>
      <c r="G21" s="248"/>
      <c r="H21" s="29">
        <v>313830</v>
      </c>
    </row>
    <row r="22" spans="1:8" ht="15" customHeight="1" x14ac:dyDescent="0.35">
      <c r="A22" s="231"/>
      <c r="B22" s="295"/>
      <c r="C22" s="30">
        <v>1510</v>
      </c>
      <c r="D22" s="248" t="s">
        <v>45</v>
      </c>
      <c r="E22" s="248"/>
      <c r="F22" s="248"/>
      <c r="G22" s="248"/>
      <c r="H22" s="29">
        <v>762800</v>
      </c>
    </row>
    <row r="23" spans="1:8" ht="15" customHeight="1" x14ac:dyDescent="0.35">
      <c r="A23" s="340" t="s">
        <v>46</v>
      </c>
      <c r="B23" s="341"/>
      <c r="C23" s="33">
        <v>1600</v>
      </c>
      <c r="D23" s="241" t="s">
        <v>47</v>
      </c>
      <c r="E23" s="241"/>
      <c r="F23" s="241"/>
      <c r="G23" s="241"/>
      <c r="H23" s="35">
        <v>0</v>
      </c>
    </row>
    <row r="24" spans="1:8" ht="15" customHeight="1" x14ac:dyDescent="0.35">
      <c r="A24" s="232" t="s">
        <v>48</v>
      </c>
      <c r="B24" s="233"/>
      <c r="C24" s="233"/>
      <c r="D24" s="233"/>
      <c r="E24" s="233"/>
      <c r="F24" s="233"/>
      <c r="G24" s="233"/>
      <c r="H24" s="141">
        <f>SUM(H3:H23)</f>
        <v>78766180</v>
      </c>
    </row>
    <row r="25" spans="1:8" x14ac:dyDescent="0.35">
      <c r="A25" s="121"/>
      <c r="B25" s="121"/>
      <c r="C25" s="121"/>
      <c r="D25" s="121"/>
      <c r="E25" s="121"/>
      <c r="F25" s="121"/>
      <c r="G25" s="121"/>
      <c r="H25" s="122"/>
    </row>
    <row r="26" spans="1:8" x14ac:dyDescent="0.35">
      <c r="A26" s="121"/>
      <c r="B26" s="121"/>
      <c r="C26" s="121"/>
      <c r="D26" s="121"/>
      <c r="E26" s="121"/>
      <c r="F26" s="121"/>
      <c r="G26" s="121"/>
      <c r="H26" s="122"/>
    </row>
    <row r="27" spans="1:8" x14ac:dyDescent="0.35">
      <c r="A27" s="121"/>
      <c r="B27" s="121"/>
      <c r="C27" s="121"/>
      <c r="D27" s="121"/>
      <c r="E27" s="121"/>
      <c r="F27" s="121"/>
      <c r="G27" s="121"/>
      <c r="H27" s="122"/>
    </row>
  </sheetData>
  <mergeCells count="28">
    <mergeCell ref="A23:B23"/>
    <mergeCell ref="D23:G23"/>
    <mergeCell ref="A24:G24"/>
    <mergeCell ref="A18:B22"/>
    <mergeCell ref="D18:G18"/>
    <mergeCell ref="D19:G19"/>
    <mergeCell ref="D20:G20"/>
    <mergeCell ref="D21:G21"/>
    <mergeCell ref="D22:G22"/>
    <mergeCell ref="A11:B17"/>
    <mergeCell ref="D11:G11"/>
    <mergeCell ref="D12:G12"/>
    <mergeCell ref="D14:G14"/>
    <mergeCell ref="D15:G15"/>
    <mergeCell ref="D16:G16"/>
    <mergeCell ref="D17:G17"/>
    <mergeCell ref="A1:H1"/>
    <mergeCell ref="A2:B2"/>
    <mergeCell ref="D2:G2"/>
    <mergeCell ref="A3:B10"/>
    <mergeCell ref="D3:G3"/>
    <mergeCell ref="D4:G4"/>
    <mergeCell ref="D5:G5"/>
    <mergeCell ref="D6:G6"/>
    <mergeCell ref="D7:G7"/>
    <mergeCell ref="D8:G8"/>
    <mergeCell ref="D9:G9"/>
    <mergeCell ref="D10:G10"/>
  </mergeCells>
  <pageMargins left="0.98425196850393704" right="0.98425196850393704" top="0.98425196850393704" bottom="0.98425196850393704" header="0.31496062992125984" footer="0.31496062992125984"/>
  <pageSetup paperSize="9" scale="8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136ED-E785-47F7-9C37-DE068609FB36}">
  <sheetPr>
    <tabColor theme="4"/>
    <pageSetUpPr fitToPage="1"/>
  </sheetPr>
  <dimension ref="A1:H35"/>
  <sheetViews>
    <sheetView showGridLines="0" zoomScaleNormal="100" workbookViewId="0">
      <selection sqref="A1:G27"/>
    </sheetView>
  </sheetViews>
  <sheetFormatPr baseColWidth="10" defaultColWidth="11.54296875" defaultRowHeight="10.5" x14ac:dyDescent="0.25"/>
  <cols>
    <col min="1" max="1" width="12.08984375" style="24" customWidth="1"/>
    <col min="2" max="3" width="12.6328125" style="24" customWidth="1"/>
    <col min="4" max="4" width="20.08984375" style="24" customWidth="1"/>
    <col min="5" max="5" width="9.453125" style="24" customWidth="1"/>
    <col min="6" max="6" width="12.36328125" style="24" customWidth="1"/>
    <col min="7" max="7" width="13.54296875" style="24" customWidth="1"/>
    <col min="8" max="8" width="5.36328125" style="2" customWidth="1"/>
    <col min="9" max="16384" width="11.54296875" style="3"/>
  </cols>
  <sheetData>
    <row r="1" spans="1:8" ht="71.25" customHeight="1" x14ac:dyDescent="0.25">
      <c r="A1" s="206" t="s">
        <v>274</v>
      </c>
      <c r="B1" s="207"/>
      <c r="C1" s="207"/>
      <c r="D1" s="207"/>
      <c r="E1" s="207"/>
      <c r="F1" s="207"/>
      <c r="G1" s="207"/>
    </row>
    <row r="2" spans="1:8" s="4" customFormat="1" ht="17" customHeight="1" x14ac:dyDescent="0.25">
      <c r="A2" s="206" t="s">
        <v>1</v>
      </c>
      <c r="B2" s="206" t="s">
        <v>2</v>
      </c>
      <c r="C2" s="206"/>
      <c r="D2" s="206"/>
      <c r="E2" s="206" t="s">
        <v>3</v>
      </c>
      <c r="F2" s="1" t="s">
        <v>4</v>
      </c>
      <c r="G2" s="1" t="s">
        <v>5</v>
      </c>
      <c r="H2" s="2"/>
    </row>
    <row r="3" spans="1:8" s="4" customFormat="1" ht="25.25" customHeight="1" x14ac:dyDescent="0.25">
      <c r="A3" s="206"/>
      <c r="B3" s="206"/>
      <c r="C3" s="206"/>
      <c r="D3" s="206"/>
      <c r="E3" s="206"/>
      <c r="F3" s="1" t="s">
        <v>6</v>
      </c>
      <c r="G3" s="1" t="s">
        <v>7</v>
      </c>
      <c r="H3" s="2"/>
    </row>
    <row r="4" spans="1:8" s="4" customFormat="1" x14ac:dyDescent="0.25">
      <c r="A4" s="208" t="s">
        <v>8</v>
      </c>
      <c r="B4" s="209"/>
      <c r="C4" s="209"/>
      <c r="D4" s="209"/>
      <c r="E4" s="209"/>
      <c r="F4" s="209"/>
      <c r="G4" s="210"/>
      <c r="H4" s="2"/>
    </row>
    <row r="5" spans="1:8" s="4" customFormat="1" ht="20.25" customHeight="1" x14ac:dyDescent="0.25">
      <c r="A5" s="26">
        <v>12</v>
      </c>
      <c r="B5" s="247" t="s">
        <v>9</v>
      </c>
      <c r="C5" s="247"/>
      <c r="D5" s="247"/>
      <c r="E5" s="30">
        <v>1</v>
      </c>
      <c r="F5" s="8">
        <v>89140</v>
      </c>
      <c r="G5" s="9">
        <v>89140</v>
      </c>
      <c r="H5" s="2"/>
    </row>
    <row r="6" spans="1:8" s="4" customFormat="1" ht="20.25" customHeight="1" x14ac:dyDescent="0.25">
      <c r="A6" s="26">
        <v>100</v>
      </c>
      <c r="B6" s="248" t="s">
        <v>275</v>
      </c>
      <c r="C6" s="248"/>
      <c r="D6" s="248"/>
      <c r="E6" s="30">
        <v>3</v>
      </c>
      <c r="F6" s="8">
        <v>59956</v>
      </c>
      <c r="G6" s="9">
        <v>61821.2</v>
      </c>
      <c r="H6" s="2"/>
    </row>
    <row r="7" spans="1:8" s="4" customFormat="1" ht="20.25" customHeight="1" x14ac:dyDescent="0.25">
      <c r="A7" s="26">
        <v>300</v>
      </c>
      <c r="B7" s="248" t="s">
        <v>276</v>
      </c>
      <c r="C7" s="248"/>
      <c r="D7" s="248"/>
      <c r="E7" s="30">
        <v>45</v>
      </c>
      <c r="F7" s="8">
        <v>13618</v>
      </c>
      <c r="G7" s="9">
        <v>43975</v>
      </c>
      <c r="H7" s="2"/>
    </row>
    <row r="8" spans="1:8" s="4" customFormat="1" ht="20.25" customHeight="1" x14ac:dyDescent="0.25">
      <c r="A8" s="26">
        <v>500</v>
      </c>
      <c r="B8" s="248" t="s">
        <v>130</v>
      </c>
      <c r="C8" s="248"/>
      <c r="D8" s="248"/>
      <c r="E8" s="30">
        <v>5</v>
      </c>
      <c r="F8" s="8">
        <v>26021</v>
      </c>
      <c r="G8" s="9">
        <v>26021</v>
      </c>
      <c r="H8" s="2"/>
    </row>
    <row r="9" spans="1:8" s="4" customFormat="1" ht="20.25" customHeight="1" x14ac:dyDescent="0.25">
      <c r="A9" s="26">
        <v>600</v>
      </c>
      <c r="B9" s="247" t="s">
        <v>12</v>
      </c>
      <c r="C9" s="247"/>
      <c r="D9" s="247"/>
      <c r="E9" s="30">
        <v>1</v>
      </c>
      <c r="F9" s="8">
        <v>15544.4</v>
      </c>
      <c r="G9" s="9">
        <v>15544.4</v>
      </c>
      <c r="H9" s="2"/>
    </row>
    <row r="10" spans="1:8" s="4" customFormat="1" ht="26.25" customHeight="1" x14ac:dyDescent="0.25">
      <c r="A10" s="26">
        <v>700</v>
      </c>
      <c r="B10" s="248" t="s">
        <v>277</v>
      </c>
      <c r="C10" s="248"/>
      <c r="D10" s="248"/>
      <c r="E10" s="30">
        <v>74</v>
      </c>
      <c r="F10" s="8">
        <v>11615.6</v>
      </c>
      <c r="G10" s="9">
        <v>15087</v>
      </c>
      <c r="H10" s="2"/>
    </row>
    <row r="11" spans="1:8" ht="20.25" customHeight="1" x14ac:dyDescent="0.25">
      <c r="A11" s="26">
        <v>800</v>
      </c>
      <c r="B11" s="247" t="s">
        <v>278</v>
      </c>
      <c r="C11" s="247"/>
      <c r="D11" s="247"/>
      <c r="E11" s="30">
        <v>5</v>
      </c>
      <c r="F11" s="8">
        <v>13703</v>
      </c>
      <c r="G11" s="9">
        <v>15903</v>
      </c>
    </row>
    <row r="12" spans="1:8" ht="20.25" customHeight="1" x14ac:dyDescent="0.25">
      <c r="A12" s="26">
        <v>900</v>
      </c>
      <c r="B12" s="247" t="s">
        <v>279</v>
      </c>
      <c r="C12" s="247"/>
      <c r="D12" s="247"/>
      <c r="E12" s="30">
        <v>14</v>
      </c>
      <c r="F12" s="8">
        <v>9498</v>
      </c>
      <c r="G12" s="9">
        <v>14132.6</v>
      </c>
    </row>
    <row r="13" spans="1:8" ht="20.25" customHeight="1" x14ac:dyDescent="0.25">
      <c r="A13" s="26">
        <v>1000</v>
      </c>
      <c r="B13" s="247" t="s">
        <v>280</v>
      </c>
      <c r="C13" s="247"/>
      <c r="D13" s="247"/>
      <c r="E13" s="30">
        <v>29</v>
      </c>
      <c r="F13" s="8">
        <v>10943</v>
      </c>
      <c r="G13" s="9">
        <v>14149.6</v>
      </c>
    </row>
    <row r="14" spans="1:8" ht="20.25" customHeight="1" x14ac:dyDescent="0.25">
      <c r="A14" s="26">
        <v>1100</v>
      </c>
      <c r="B14" s="247" t="s">
        <v>281</v>
      </c>
      <c r="C14" s="247"/>
      <c r="D14" s="247"/>
      <c r="E14" s="30">
        <v>2</v>
      </c>
      <c r="F14" s="8">
        <v>10538</v>
      </c>
      <c r="G14" s="9">
        <v>10538</v>
      </c>
      <c r="H14" s="47"/>
    </row>
    <row r="15" spans="1:8" ht="20.25" customHeight="1" x14ac:dyDescent="0.25">
      <c r="A15" s="26">
        <v>1200</v>
      </c>
      <c r="B15" s="248" t="s">
        <v>282</v>
      </c>
      <c r="C15" s="248"/>
      <c r="D15" s="248"/>
      <c r="E15" s="30">
        <v>5</v>
      </c>
      <c r="F15" s="8">
        <v>10433</v>
      </c>
      <c r="G15" s="9">
        <v>12137.6</v>
      </c>
    </row>
    <row r="16" spans="1:8" ht="20.25" customHeight="1" x14ac:dyDescent="0.25">
      <c r="A16" s="26">
        <v>1300</v>
      </c>
      <c r="B16" s="28" t="s">
        <v>283</v>
      </c>
      <c r="C16" s="28"/>
      <c r="D16" s="28"/>
      <c r="E16" s="30">
        <v>6</v>
      </c>
      <c r="F16" s="8">
        <v>10429</v>
      </c>
      <c r="G16" s="9">
        <v>11932.8</v>
      </c>
    </row>
    <row r="17" spans="1:8" s="2" customFormat="1" ht="33.5" customHeight="1" x14ac:dyDescent="0.25">
      <c r="A17" s="249" t="s">
        <v>13</v>
      </c>
      <c r="B17" s="250"/>
      <c r="C17" s="250"/>
      <c r="D17" s="250"/>
      <c r="E17" s="61">
        <f>SUM(E5:E16)</f>
        <v>190</v>
      </c>
      <c r="F17" s="12"/>
      <c r="G17" s="13"/>
    </row>
    <row r="18" spans="1:8" s="2" customFormat="1" x14ac:dyDescent="0.25">
      <c r="A18" s="251" t="s">
        <v>14</v>
      </c>
      <c r="B18" s="252"/>
      <c r="C18" s="252"/>
      <c r="D18" s="252"/>
      <c r="E18" s="252"/>
      <c r="F18" s="252"/>
      <c r="G18" s="253"/>
    </row>
    <row r="19" spans="1:8" s="2" customFormat="1" ht="20.25" customHeight="1" x14ac:dyDescent="0.25">
      <c r="A19" s="26">
        <v>5010</v>
      </c>
      <c r="B19" s="254" t="s">
        <v>106</v>
      </c>
      <c r="C19" s="254"/>
      <c r="D19" s="254"/>
      <c r="E19" s="30">
        <v>0</v>
      </c>
      <c r="F19" s="59">
        <v>0</v>
      </c>
      <c r="G19" s="60">
        <v>0</v>
      </c>
    </row>
    <row r="20" spans="1:8" s="2" customFormat="1" ht="20.25" customHeight="1" x14ac:dyDescent="0.25">
      <c r="A20" s="26">
        <v>5030</v>
      </c>
      <c r="B20" s="254" t="s">
        <v>115</v>
      </c>
      <c r="C20" s="254"/>
      <c r="D20" s="254"/>
      <c r="E20" s="30">
        <v>0</v>
      </c>
      <c r="F20" s="59">
        <v>0</v>
      </c>
      <c r="G20" s="60">
        <v>0</v>
      </c>
    </row>
    <row r="21" spans="1:8" s="2" customFormat="1" ht="14.75" customHeight="1" x14ac:dyDescent="0.25">
      <c r="A21" s="243" t="s">
        <v>15</v>
      </c>
      <c r="B21" s="244"/>
      <c r="C21" s="244"/>
      <c r="D21" s="244"/>
      <c r="E21" s="51">
        <f>SUM(E19:E20)</f>
        <v>0</v>
      </c>
      <c r="F21" s="52"/>
      <c r="G21" s="53"/>
    </row>
    <row r="22" spans="1:8" s="2" customFormat="1" x14ac:dyDescent="0.25">
      <c r="A22" s="208" t="s">
        <v>16</v>
      </c>
      <c r="B22" s="209"/>
      <c r="C22" s="209"/>
      <c r="D22" s="209"/>
      <c r="E22" s="209"/>
      <c r="F22" s="209"/>
      <c r="G22" s="210"/>
    </row>
    <row r="23" spans="1:8" s="2" customFormat="1" ht="23.25" customHeight="1" x14ac:dyDescent="0.25">
      <c r="A23" s="26">
        <v>99999</v>
      </c>
      <c r="B23" s="254" t="s">
        <v>17</v>
      </c>
      <c r="C23" s="254"/>
      <c r="D23" s="254"/>
      <c r="E23" s="27">
        <v>0</v>
      </c>
      <c r="F23" s="59">
        <v>0</v>
      </c>
      <c r="G23" s="60">
        <v>0</v>
      </c>
    </row>
    <row r="24" spans="1:8" s="2" customFormat="1" ht="23.25" customHeight="1" x14ac:dyDescent="0.25">
      <c r="A24" s="26">
        <v>77777</v>
      </c>
      <c r="B24" s="64" t="s">
        <v>110</v>
      </c>
      <c r="C24" s="64"/>
      <c r="D24" s="64"/>
      <c r="E24" s="27">
        <v>0</v>
      </c>
      <c r="F24" s="59">
        <v>0</v>
      </c>
      <c r="G24" s="60">
        <v>0</v>
      </c>
    </row>
    <row r="25" spans="1:8" s="2" customFormat="1" ht="27.75" customHeight="1" x14ac:dyDescent="0.25">
      <c r="A25" s="243" t="s">
        <v>19</v>
      </c>
      <c r="B25" s="244"/>
      <c r="C25" s="244"/>
      <c r="D25" s="244"/>
      <c r="E25" s="51">
        <f>SUM(E23)</f>
        <v>0</v>
      </c>
      <c r="F25" s="52"/>
      <c r="G25" s="53"/>
    </row>
    <row r="26" spans="1:8" s="2" customFormat="1" ht="12.75" customHeight="1" x14ac:dyDescent="0.25">
      <c r="A26" s="245" t="s">
        <v>20</v>
      </c>
      <c r="B26" s="246"/>
      <c r="C26" s="246"/>
      <c r="D26" s="246"/>
      <c r="E26" s="54">
        <v>190</v>
      </c>
      <c r="F26" s="55"/>
      <c r="G26" s="56"/>
    </row>
    <row r="27" spans="1:8" s="2" customFormat="1" ht="22.5" customHeight="1" x14ac:dyDescent="0.25">
      <c r="A27" s="241" t="s">
        <v>21</v>
      </c>
      <c r="B27" s="241"/>
      <c r="C27" s="241"/>
      <c r="D27" s="241"/>
      <c r="E27" s="241"/>
      <c r="F27" s="241"/>
      <c r="G27" s="241"/>
    </row>
    <row r="28" spans="1:8" s="2" customFormat="1" ht="12" customHeight="1" x14ac:dyDescent="0.25">
      <c r="A28" s="57"/>
      <c r="B28" s="57"/>
      <c r="C28" s="57"/>
      <c r="D28" s="57"/>
      <c r="E28" s="57"/>
      <c r="F28" s="57"/>
      <c r="G28" s="57"/>
    </row>
    <row r="29" spans="1:8" s="2" customFormat="1" ht="33.75" customHeight="1" x14ac:dyDescent="0.3">
      <c r="A29" s="121"/>
      <c r="B29" s="121"/>
      <c r="C29" s="121"/>
      <c r="D29" s="121"/>
      <c r="E29" s="121"/>
      <c r="F29" s="121"/>
      <c r="G29" s="121"/>
    </row>
    <row r="30" spans="1:8" ht="14.5" x14ac:dyDescent="0.35">
      <c r="A30" s="142"/>
      <c r="B30" s="142"/>
      <c r="C30" s="142"/>
      <c r="D30" s="142"/>
      <c r="E30" s="142"/>
      <c r="F30" s="142"/>
      <c r="G30" s="142"/>
      <c r="H30"/>
    </row>
    <row r="33" spans="1:7" ht="13" x14ac:dyDescent="0.3">
      <c r="A33" s="342"/>
      <c r="B33" s="342"/>
      <c r="C33" s="342"/>
      <c r="E33" s="342"/>
      <c r="F33" s="342"/>
      <c r="G33" s="342"/>
    </row>
    <row r="34" spans="1:7" ht="13" x14ac:dyDescent="0.3">
      <c r="A34" s="342"/>
      <c r="B34" s="342"/>
      <c r="C34" s="342"/>
      <c r="E34" s="342"/>
      <c r="F34" s="342"/>
      <c r="G34" s="342"/>
    </row>
    <row r="35" spans="1:7" ht="13" x14ac:dyDescent="0.3">
      <c r="A35" s="342"/>
      <c r="B35" s="342"/>
      <c r="C35" s="342"/>
      <c r="E35" s="342"/>
      <c r="F35" s="342"/>
      <c r="G35" s="342"/>
    </row>
  </sheetData>
  <mergeCells count="32">
    <mergeCell ref="A35:C35"/>
    <mergeCell ref="E35:G35"/>
    <mergeCell ref="A26:D26"/>
    <mergeCell ref="A27:G27"/>
    <mergeCell ref="A33:C33"/>
    <mergeCell ref="E33:G33"/>
    <mergeCell ref="A34:C34"/>
    <mergeCell ref="E34:G34"/>
    <mergeCell ref="A25:D25"/>
    <mergeCell ref="B12:D12"/>
    <mergeCell ref="B13:D13"/>
    <mergeCell ref="B14:D14"/>
    <mergeCell ref="B15:D15"/>
    <mergeCell ref="A17:D17"/>
    <mergeCell ref="A18:G18"/>
    <mergeCell ref="B19:D19"/>
    <mergeCell ref="B20:D20"/>
    <mergeCell ref="A21:D21"/>
    <mergeCell ref="A22:G22"/>
    <mergeCell ref="B23:D23"/>
    <mergeCell ref="B11:D11"/>
    <mergeCell ref="A1:G1"/>
    <mergeCell ref="A2:A3"/>
    <mergeCell ref="B2:D3"/>
    <mergeCell ref="E2:E3"/>
    <mergeCell ref="A4:G4"/>
    <mergeCell ref="B5:D5"/>
    <mergeCell ref="B6:D6"/>
    <mergeCell ref="B7:D7"/>
    <mergeCell ref="B8:D8"/>
    <mergeCell ref="B9:D9"/>
    <mergeCell ref="B10:D10"/>
  </mergeCells>
  <printOptions horizontalCentered="1"/>
  <pageMargins left="0.98425196850393704" right="0.98425196850393704" top="0.98425196850393704" bottom="0.98425196850393704" header="0.31496062992125984" footer="0.31496062992125984"/>
  <pageSetup paperSize="9" scale="86"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959AF-2614-4494-ACED-8DA7CA305ECB}">
  <sheetPr>
    <tabColor theme="4"/>
    <pageSetUpPr fitToPage="1"/>
  </sheetPr>
  <dimension ref="A1:H30"/>
  <sheetViews>
    <sheetView showGridLines="0" topLeftCell="A18" zoomScaleNormal="100" workbookViewId="0">
      <selection activeCell="D32" sqref="D32"/>
    </sheetView>
  </sheetViews>
  <sheetFormatPr baseColWidth="10" defaultColWidth="11.453125" defaultRowHeight="10.5" x14ac:dyDescent="0.25"/>
  <cols>
    <col min="1" max="1" width="14.90625" style="24" customWidth="1"/>
    <col min="2" max="2" width="13.6328125" style="24" customWidth="1"/>
    <col min="3" max="3" width="40.36328125" style="24" customWidth="1"/>
    <col min="4" max="4" width="16.453125" style="2" customWidth="1"/>
    <col min="5" max="16384" width="11.453125" style="24"/>
  </cols>
  <sheetData>
    <row r="1" spans="1:4" ht="67.25" customHeight="1" x14ac:dyDescent="0.25">
      <c r="A1" s="226" t="s">
        <v>284</v>
      </c>
      <c r="B1" s="227"/>
      <c r="C1" s="227"/>
      <c r="D1" s="228"/>
    </row>
    <row r="2" spans="1:4" ht="21.75" customHeight="1" x14ac:dyDescent="0.25">
      <c r="A2" s="1" t="s">
        <v>23</v>
      </c>
      <c r="B2" s="1" t="s">
        <v>24</v>
      </c>
      <c r="C2" s="1" t="s">
        <v>25</v>
      </c>
      <c r="D2" s="25" t="s">
        <v>26</v>
      </c>
    </row>
    <row r="3" spans="1:4" ht="18.75" customHeight="1" x14ac:dyDescent="0.25">
      <c r="A3" s="229" t="s">
        <v>27</v>
      </c>
      <c r="B3" s="27">
        <v>1130</v>
      </c>
      <c r="C3" s="28" t="s">
        <v>28</v>
      </c>
      <c r="D3" s="29">
        <v>20192867</v>
      </c>
    </row>
    <row r="4" spans="1:4" ht="18.75" customHeight="1" x14ac:dyDescent="0.25">
      <c r="A4" s="229"/>
      <c r="B4" s="27">
        <v>1210</v>
      </c>
      <c r="C4" s="28" t="s">
        <v>29</v>
      </c>
      <c r="D4" s="29">
        <v>0</v>
      </c>
    </row>
    <row r="5" spans="1:4" ht="18.75" customHeight="1" x14ac:dyDescent="0.25">
      <c r="A5" s="229"/>
      <c r="B5" s="27">
        <v>1220</v>
      </c>
      <c r="C5" s="28" t="s">
        <v>30</v>
      </c>
      <c r="D5" s="29">
        <v>0</v>
      </c>
    </row>
    <row r="6" spans="1:4" ht="18.75" customHeight="1" x14ac:dyDescent="0.25">
      <c r="A6" s="229"/>
      <c r="B6" s="27">
        <v>1230</v>
      </c>
      <c r="C6" s="28" t="s">
        <v>31</v>
      </c>
      <c r="D6" s="29">
        <v>0</v>
      </c>
    </row>
    <row r="7" spans="1:4" ht="18.75" customHeight="1" x14ac:dyDescent="0.25">
      <c r="A7" s="229"/>
      <c r="B7" s="27">
        <v>1310</v>
      </c>
      <c r="C7" s="28" t="s">
        <v>32</v>
      </c>
      <c r="D7" s="29">
        <v>168120</v>
      </c>
    </row>
    <row r="8" spans="1:4" ht="18.75" customHeight="1" x14ac:dyDescent="0.25">
      <c r="A8" s="229"/>
      <c r="B8" s="27">
        <v>1340</v>
      </c>
      <c r="C8" s="28" t="s">
        <v>34</v>
      </c>
      <c r="D8" s="29">
        <v>22444587</v>
      </c>
    </row>
    <row r="9" spans="1:4" ht="18.75" customHeight="1" x14ac:dyDescent="0.25">
      <c r="A9" s="229"/>
      <c r="B9" s="27">
        <v>1540</v>
      </c>
      <c r="C9" s="28" t="s">
        <v>35</v>
      </c>
      <c r="D9" s="29">
        <v>6139392</v>
      </c>
    </row>
    <row r="10" spans="1:4" ht="18.75" customHeight="1" x14ac:dyDescent="0.25">
      <c r="A10" s="229"/>
      <c r="B10" s="27">
        <v>1590</v>
      </c>
      <c r="C10" s="28" t="s">
        <v>36</v>
      </c>
      <c r="D10" s="29">
        <v>0</v>
      </c>
    </row>
    <row r="11" spans="1:4" ht="18.75" customHeight="1" x14ac:dyDescent="0.25">
      <c r="A11" s="337" t="s">
        <v>37</v>
      </c>
      <c r="B11" s="30">
        <v>1310</v>
      </c>
      <c r="C11" s="28" t="s">
        <v>32</v>
      </c>
      <c r="D11" s="29">
        <v>53000</v>
      </c>
    </row>
    <row r="12" spans="1:4" ht="18.75" customHeight="1" x14ac:dyDescent="0.25">
      <c r="A12" s="231"/>
      <c r="B12" s="30">
        <v>1320</v>
      </c>
      <c r="C12" s="28" t="s">
        <v>33</v>
      </c>
      <c r="D12" s="29">
        <v>6118863</v>
      </c>
    </row>
    <row r="13" spans="1:4" ht="18.75" customHeight="1" x14ac:dyDescent="0.25">
      <c r="A13" s="231"/>
      <c r="B13" s="30">
        <v>1540</v>
      </c>
      <c r="C13" s="28" t="s">
        <v>35</v>
      </c>
      <c r="D13" s="29">
        <v>989421</v>
      </c>
    </row>
    <row r="14" spans="1:4" ht="18.75" customHeight="1" x14ac:dyDescent="0.25">
      <c r="A14" s="231"/>
      <c r="B14" s="30">
        <v>1550</v>
      </c>
      <c r="C14" s="28" t="s">
        <v>38</v>
      </c>
      <c r="D14" s="29">
        <v>50400</v>
      </c>
    </row>
    <row r="15" spans="1:4" ht="18.75" customHeight="1" x14ac:dyDescent="0.25">
      <c r="A15" s="231"/>
      <c r="B15" s="30">
        <v>1590</v>
      </c>
      <c r="C15" s="28" t="s">
        <v>36</v>
      </c>
      <c r="D15" s="29">
        <v>390050</v>
      </c>
    </row>
    <row r="16" spans="1:4" ht="18.75" customHeight="1" x14ac:dyDescent="0.25">
      <c r="A16" s="338"/>
      <c r="B16" s="30">
        <v>1710</v>
      </c>
      <c r="C16" s="28" t="s">
        <v>39</v>
      </c>
      <c r="D16" s="29">
        <v>1716881</v>
      </c>
    </row>
    <row r="17" spans="1:8" ht="18.75" customHeight="1" x14ac:dyDescent="0.25">
      <c r="A17" s="231" t="s">
        <v>40</v>
      </c>
      <c r="B17" s="30">
        <v>1410</v>
      </c>
      <c r="C17" s="28" t="s">
        <v>41</v>
      </c>
      <c r="D17" s="29">
        <v>2145543</v>
      </c>
    </row>
    <row r="18" spans="1:8" ht="18.75" customHeight="1" x14ac:dyDescent="0.25">
      <c r="A18" s="231"/>
      <c r="B18" s="30">
        <v>1420</v>
      </c>
      <c r="C18" s="28" t="s">
        <v>42</v>
      </c>
      <c r="D18" s="29">
        <v>1005778</v>
      </c>
    </row>
    <row r="19" spans="1:8" ht="18.75" customHeight="1" x14ac:dyDescent="0.25">
      <c r="A19" s="231"/>
      <c r="B19" s="30">
        <v>1430</v>
      </c>
      <c r="C19" s="28" t="s">
        <v>43</v>
      </c>
      <c r="D19" s="29">
        <v>2192312</v>
      </c>
    </row>
    <row r="20" spans="1:8" ht="18.75" customHeight="1" x14ac:dyDescent="0.25">
      <c r="A20" s="231"/>
      <c r="B20" s="30">
        <v>1440</v>
      </c>
      <c r="C20" s="28" t="s">
        <v>44</v>
      </c>
      <c r="D20" s="29">
        <v>207670</v>
      </c>
    </row>
    <row r="21" spans="1:8" ht="18.75" customHeight="1" x14ac:dyDescent="0.25">
      <c r="A21" s="231"/>
      <c r="B21" s="30">
        <v>1510</v>
      </c>
      <c r="C21" s="28" t="s">
        <v>45</v>
      </c>
      <c r="D21" s="29">
        <v>885571</v>
      </c>
    </row>
    <row r="22" spans="1:8" ht="18.75" customHeight="1" x14ac:dyDescent="0.25">
      <c r="A22" s="32" t="s">
        <v>46</v>
      </c>
      <c r="B22" s="33">
        <v>1610</v>
      </c>
      <c r="C22" s="34" t="s">
        <v>47</v>
      </c>
      <c r="D22" s="35">
        <v>0</v>
      </c>
    </row>
    <row r="23" spans="1:8" ht="15" customHeight="1" x14ac:dyDescent="0.25">
      <c r="A23" s="232" t="s">
        <v>48</v>
      </c>
      <c r="B23" s="233"/>
      <c r="C23" s="233"/>
      <c r="D23" s="36">
        <f>SUM(D3:D22)</f>
        <v>64700455</v>
      </c>
    </row>
    <row r="25" spans="1:8" ht="13" x14ac:dyDescent="0.3">
      <c r="A25" s="121"/>
      <c r="B25" s="121"/>
      <c r="C25" s="121"/>
      <c r="D25" s="121"/>
      <c r="E25" s="121"/>
      <c r="F25" s="2"/>
    </row>
    <row r="26" spans="1:8" ht="13" x14ac:dyDescent="0.3">
      <c r="C26" s="121"/>
      <c r="D26" s="121"/>
      <c r="E26" s="121"/>
      <c r="F26" s="140"/>
      <c r="G26" s="121"/>
      <c r="H26" s="2"/>
    </row>
    <row r="27" spans="1:8" ht="13" x14ac:dyDescent="0.3">
      <c r="C27" s="121"/>
      <c r="D27" s="121"/>
      <c r="E27" s="121"/>
      <c r="F27" s="140"/>
      <c r="G27" s="121"/>
      <c r="H27" s="2"/>
    </row>
    <row r="28" spans="1:8" ht="13" x14ac:dyDescent="0.3">
      <c r="C28" s="121"/>
      <c r="D28" s="121"/>
      <c r="E28" s="342"/>
      <c r="F28" s="342"/>
      <c r="G28" s="342"/>
      <c r="H28" s="2"/>
    </row>
    <row r="29" spans="1:8" ht="13" x14ac:dyDescent="0.3">
      <c r="A29" s="121"/>
      <c r="B29" s="121"/>
      <c r="C29" s="121"/>
      <c r="D29" s="121"/>
      <c r="E29" s="121"/>
      <c r="F29" s="2"/>
    </row>
    <row r="30" spans="1:8" ht="14.5" x14ac:dyDescent="0.35">
      <c r="A30" s="142"/>
      <c r="B30" s="142"/>
      <c r="C30" s="142"/>
      <c r="D30" s="142"/>
      <c r="E30" s="142"/>
      <c r="F30"/>
    </row>
  </sheetData>
  <mergeCells count="6">
    <mergeCell ref="E28:G28"/>
    <mergeCell ref="A1:D1"/>
    <mergeCell ref="A3:A10"/>
    <mergeCell ref="A11:A16"/>
    <mergeCell ref="A17:A21"/>
    <mergeCell ref="A23:C23"/>
  </mergeCells>
  <printOptions horizontalCentered="1"/>
  <pageMargins left="0.98425196850393704" right="0.98425196850393704" top="0.98425196850393704" bottom="0.98425196850393704" header="0.31496062992125984" footer="0.31496062992125984"/>
  <pageSetup paperSize="9" scale="94"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B63FE-3CD5-41DB-B90F-9208174D74C5}">
  <sheetPr>
    <tabColor theme="4"/>
    <pageSetUpPr fitToPage="1"/>
  </sheetPr>
  <dimension ref="A1:I28"/>
  <sheetViews>
    <sheetView showGridLines="0" zoomScaleNormal="100" workbookViewId="0">
      <selection sqref="A1:G28"/>
    </sheetView>
  </sheetViews>
  <sheetFormatPr baseColWidth="10" defaultColWidth="11.54296875" defaultRowHeight="10.5" x14ac:dyDescent="0.25"/>
  <cols>
    <col min="1" max="1" width="12" style="24" customWidth="1"/>
    <col min="2" max="3" width="12.6328125" style="24" customWidth="1"/>
    <col min="4" max="4" width="20.08984375" style="24" customWidth="1"/>
    <col min="5" max="5" width="9.453125" style="24" customWidth="1"/>
    <col min="6" max="6" width="12.36328125" style="24" customWidth="1"/>
    <col min="7" max="7" width="13.54296875" style="24" customWidth="1"/>
    <col min="8" max="8" width="5.36328125" style="2" customWidth="1"/>
    <col min="9" max="16384" width="11.54296875" style="3"/>
  </cols>
  <sheetData>
    <row r="1" spans="1:8" ht="63" customHeight="1" x14ac:dyDescent="0.25">
      <c r="A1" s="265" t="s">
        <v>285</v>
      </c>
      <c r="B1" s="266"/>
      <c r="C1" s="266"/>
      <c r="D1" s="266"/>
      <c r="E1" s="266"/>
      <c r="F1" s="266"/>
      <c r="G1" s="267"/>
    </row>
    <row r="2" spans="1:8" s="4" customFormat="1" ht="17" customHeight="1" x14ac:dyDescent="0.25">
      <c r="A2" s="268" t="s">
        <v>1</v>
      </c>
      <c r="B2" s="206" t="s">
        <v>2</v>
      </c>
      <c r="C2" s="206"/>
      <c r="D2" s="206"/>
      <c r="E2" s="206" t="s">
        <v>3</v>
      </c>
      <c r="F2" s="1" t="s">
        <v>4</v>
      </c>
      <c r="G2" s="79" t="s">
        <v>5</v>
      </c>
      <c r="H2" s="2"/>
    </row>
    <row r="3" spans="1:8" s="4" customFormat="1" ht="19.5" customHeight="1" x14ac:dyDescent="0.25">
      <c r="A3" s="268"/>
      <c r="B3" s="206"/>
      <c r="C3" s="206"/>
      <c r="D3" s="206"/>
      <c r="E3" s="206"/>
      <c r="F3" s="1" t="s">
        <v>6</v>
      </c>
      <c r="G3" s="79" t="s">
        <v>7</v>
      </c>
      <c r="H3" s="2"/>
    </row>
    <row r="4" spans="1:8" s="4" customFormat="1" x14ac:dyDescent="0.25">
      <c r="A4" s="269" t="s">
        <v>8</v>
      </c>
      <c r="B4" s="209"/>
      <c r="C4" s="209"/>
      <c r="D4" s="209"/>
      <c r="E4" s="209"/>
      <c r="F4" s="209"/>
      <c r="G4" s="270"/>
      <c r="H4" s="2"/>
    </row>
    <row r="5" spans="1:8" s="4" customFormat="1" ht="15.75" customHeight="1" x14ac:dyDescent="0.25">
      <c r="A5" s="81">
        <v>12</v>
      </c>
      <c r="B5" s="247" t="s">
        <v>286</v>
      </c>
      <c r="C5" s="247"/>
      <c r="D5" s="247"/>
      <c r="E5" s="30">
        <v>1</v>
      </c>
      <c r="F5" s="59">
        <v>97896.6</v>
      </c>
      <c r="G5" s="82">
        <v>97896.6</v>
      </c>
      <c r="H5" s="2"/>
    </row>
    <row r="6" spans="1:8" s="4" customFormat="1" ht="15.75" customHeight="1" x14ac:dyDescent="0.25">
      <c r="A6" s="81">
        <v>100</v>
      </c>
      <c r="B6" s="248" t="s">
        <v>287</v>
      </c>
      <c r="C6" s="248"/>
      <c r="D6" s="248"/>
      <c r="E6" s="7">
        <v>2</v>
      </c>
      <c r="F6" s="8">
        <v>49470</v>
      </c>
      <c r="G6" s="82">
        <v>62666</v>
      </c>
      <c r="H6" s="2"/>
    </row>
    <row r="7" spans="1:8" s="4" customFormat="1" ht="15.75" customHeight="1" x14ac:dyDescent="0.25">
      <c r="A7" s="81">
        <v>300</v>
      </c>
      <c r="B7" s="248" t="s">
        <v>288</v>
      </c>
      <c r="C7" s="248"/>
      <c r="D7" s="248"/>
      <c r="E7" s="7">
        <v>3</v>
      </c>
      <c r="F7" s="8">
        <v>30306</v>
      </c>
      <c r="G7" s="82">
        <v>37800.660000000003</v>
      </c>
      <c r="H7" s="2"/>
    </row>
    <row r="8" spans="1:8" s="4" customFormat="1" ht="15.75" customHeight="1" x14ac:dyDescent="0.25">
      <c r="A8" s="81">
        <v>300</v>
      </c>
      <c r="B8" s="247" t="s">
        <v>289</v>
      </c>
      <c r="C8" s="247"/>
      <c r="D8" s="247"/>
      <c r="E8" s="7">
        <v>4</v>
      </c>
      <c r="F8" s="8">
        <v>25615.599999999999</v>
      </c>
      <c r="G8" s="82">
        <v>25615.599999999999</v>
      </c>
      <c r="H8" s="2"/>
    </row>
    <row r="9" spans="1:8" s="4" customFormat="1" ht="15.75" customHeight="1" x14ac:dyDescent="0.25">
      <c r="A9" s="81">
        <v>500</v>
      </c>
      <c r="B9" s="247" t="s">
        <v>290</v>
      </c>
      <c r="C9" s="247"/>
      <c r="D9" s="247"/>
      <c r="E9" s="7">
        <v>12</v>
      </c>
      <c r="F9" s="8">
        <v>14522</v>
      </c>
      <c r="G9" s="82">
        <v>24707.4</v>
      </c>
      <c r="H9" s="2"/>
    </row>
    <row r="10" spans="1:8" ht="15.75" customHeight="1" x14ac:dyDescent="0.25">
      <c r="A10" s="81">
        <v>600</v>
      </c>
      <c r="B10" s="247" t="s">
        <v>291</v>
      </c>
      <c r="C10" s="247"/>
      <c r="D10" s="247"/>
      <c r="E10" s="30">
        <v>9</v>
      </c>
      <c r="F10" s="59">
        <v>10750.32</v>
      </c>
      <c r="G10" s="82">
        <v>14286.61</v>
      </c>
    </row>
    <row r="11" spans="1:8" ht="15.75" customHeight="1" x14ac:dyDescent="0.25">
      <c r="A11" s="81">
        <v>800</v>
      </c>
      <c r="B11" s="247" t="s">
        <v>292</v>
      </c>
      <c r="C11" s="247"/>
      <c r="D11" s="247"/>
      <c r="E11" s="30">
        <v>1</v>
      </c>
      <c r="F11" s="59">
        <v>8179.82</v>
      </c>
      <c r="G11" s="82">
        <v>8179.82</v>
      </c>
    </row>
    <row r="12" spans="1:8" ht="15.75" customHeight="1" x14ac:dyDescent="0.25">
      <c r="A12" s="81">
        <v>900</v>
      </c>
      <c r="B12" s="247" t="s">
        <v>293</v>
      </c>
      <c r="C12" s="247"/>
      <c r="D12" s="247"/>
      <c r="E12" s="30">
        <v>2</v>
      </c>
      <c r="F12" s="59">
        <v>8342.31</v>
      </c>
      <c r="G12" s="82">
        <v>8342.31</v>
      </c>
    </row>
    <row r="13" spans="1:8" ht="15.75" customHeight="1" x14ac:dyDescent="0.25">
      <c r="A13" s="81" t="s">
        <v>294</v>
      </c>
      <c r="B13" s="247" t="s">
        <v>295</v>
      </c>
      <c r="C13" s="247"/>
      <c r="D13" s="247"/>
      <c r="E13" s="30">
        <v>7</v>
      </c>
      <c r="F13" s="59">
        <v>20196.939999999999</v>
      </c>
      <c r="G13" s="82">
        <v>20196.939999999999</v>
      </c>
      <c r="H13" s="47"/>
    </row>
    <row r="14" spans="1:8" s="2" customFormat="1" ht="21" customHeight="1" x14ac:dyDescent="0.25">
      <c r="A14" s="271" t="s">
        <v>13</v>
      </c>
      <c r="B14" s="250"/>
      <c r="C14" s="250"/>
      <c r="D14" s="250"/>
      <c r="E14" s="61">
        <f>SUM(E5:E13)</f>
        <v>41</v>
      </c>
      <c r="F14" s="62"/>
      <c r="G14" s="84"/>
    </row>
    <row r="15" spans="1:8" s="2" customFormat="1" ht="15.75" customHeight="1" x14ac:dyDescent="0.25">
      <c r="A15" s="272" t="s">
        <v>14</v>
      </c>
      <c r="B15" s="252"/>
      <c r="C15" s="252"/>
      <c r="D15" s="252"/>
      <c r="E15" s="252"/>
      <c r="F15" s="252"/>
      <c r="G15" s="273"/>
    </row>
    <row r="16" spans="1:8" s="2" customFormat="1" ht="12.75" customHeight="1" x14ac:dyDescent="0.25">
      <c r="A16" s="81">
        <v>5010</v>
      </c>
      <c r="B16" s="254"/>
      <c r="C16" s="254"/>
      <c r="D16" s="254"/>
      <c r="E16" s="30">
        <v>0</v>
      </c>
      <c r="F16" s="59"/>
      <c r="G16" s="82"/>
    </row>
    <row r="17" spans="1:9" s="2" customFormat="1" ht="12.75" customHeight="1" x14ac:dyDescent="0.25">
      <c r="A17" s="81">
        <v>5030</v>
      </c>
      <c r="B17" s="254"/>
      <c r="C17" s="254"/>
      <c r="D17" s="254"/>
      <c r="E17" s="30">
        <v>0</v>
      </c>
      <c r="F17" s="59"/>
      <c r="G17" s="82"/>
    </row>
    <row r="18" spans="1:9" s="2" customFormat="1" ht="21" customHeight="1" x14ac:dyDescent="0.25">
      <c r="A18" s="271" t="s">
        <v>15</v>
      </c>
      <c r="B18" s="250"/>
      <c r="C18" s="250"/>
      <c r="D18" s="250"/>
      <c r="E18" s="61">
        <f>SUM(E16:E17)</f>
        <v>0</v>
      </c>
      <c r="F18" s="62"/>
      <c r="G18" s="84"/>
    </row>
    <row r="19" spans="1:9" s="2" customFormat="1" ht="13.5" customHeight="1" x14ac:dyDescent="0.25">
      <c r="A19" s="343" t="s">
        <v>16</v>
      </c>
      <c r="B19" s="344"/>
      <c r="C19" s="344"/>
      <c r="D19" s="344"/>
      <c r="E19" s="344"/>
      <c r="F19" s="344"/>
      <c r="G19" s="345"/>
      <c r="I19" s="59"/>
    </row>
    <row r="20" spans="1:9" s="2" customFormat="1" ht="13.5" customHeight="1" x14ac:dyDescent="0.25">
      <c r="A20" s="143">
        <v>99999</v>
      </c>
      <c r="B20" s="346" t="s">
        <v>296</v>
      </c>
      <c r="C20" s="346"/>
      <c r="D20" s="346"/>
      <c r="E20" s="144">
        <v>5</v>
      </c>
      <c r="F20" s="145">
        <v>5533</v>
      </c>
      <c r="G20" s="146">
        <v>24429</v>
      </c>
    </row>
    <row r="21" spans="1:9" s="2" customFormat="1" ht="14.75" customHeight="1" x14ac:dyDescent="0.25">
      <c r="A21" s="347" t="s">
        <v>297</v>
      </c>
      <c r="B21" s="220"/>
      <c r="C21" s="220"/>
      <c r="D21" s="220"/>
      <c r="E21" s="15">
        <f>SUM(E19:E20)</f>
        <v>5</v>
      </c>
      <c r="F21" s="52"/>
      <c r="G21" s="87"/>
    </row>
    <row r="22" spans="1:9" s="2" customFormat="1" ht="15.75" customHeight="1" x14ac:dyDescent="0.25">
      <c r="A22" s="147"/>
      <c r="B22" s="83"/>
      <c r="C22" s="83"/>
      <c r="D22" s="83"/>
      <c r="E22" s="83"/>
      <c r="F22" s="148"/>
      <c r="G22" s="149"/>
    </row>
    <row r="23" spans="1:9" s="2" customFormat="1" ht="15.75" customHeight="1" x14ac:dyDescent="0.25">
      <c r="A23" s="81">
        <v>99999</v>
      </c>
      <c r="B23" s="254" t="s">
        <v>298</v>
      </c>
      <c r="C23" s="254"/>
      <c r="D23" s="254"/>
      <c r="E23" s="150">
        <v>4308</v>
      </c>
      <c r="F23" s="59">
        <v>131.5</v>
      </c>
      <c r="G23" s="82">
        <v>131.5</v>
      </c>
    </row>
    <row r="24" spans="1:9" s="2" customFormat="1" ht="15.75" customHeight="1" x14ac:dyDescent="0.25">
      <c r="A24" s="81">
        <v>99999</v>
      </c>
      <c r="B24" s="254" t="s">
        <v>299</v>
      </c>
      <c r="C24" s="254"/>
      <c r="D24" s="254"/>
      <c r="E24" s="150">
        <v>1788</v>
      </c>
      <c r="F24" s="59">
        <v>146.5</v>
      </c>
      <c r="G24" s="82">
        <v>146.5</v>
      </c>
    </row>
    <row r="25" spans="1:9" s="2" customFormat="1" ht="15.75" customHeight="1" x14ac:dyDescent="0.25">
      <c r="A25" s="81">
        <v>99999</v>
      </c>
      <c r="B25" s="254" t="s">
        <v>300</v>
      </c>
      <c r="C25" s="254"/>
      <c r="D25" s="254"/>
      <c r="E25" s="27">
        <v>592</v>
      </c>
      <c r="F25" s="59">
        <v>180</v>
      </c>
      <c r="G25" s="82">
        <v>180</v>
      </c>
    </row>
    <row r="26" spans="1:9" s="2" customFormat="1" ht="15.75" customHeight="1" x14ac:dyDescent="0.25">
      <c r="A26" s="274" t="s">
        <v>19</v>
      </c>
      <c r="B26" s="244"/>
      <c r="C26" s="244" t="s">
        <v>19</v>
      </c>
      <c r="D26" s="244"/>
      <c r="E26" s="151">
        <v>6688</v>
      </c>
      <c r="F26" s="59"/>
      <c r="G26" s="82"/>
    </row>
    <row r="27" spans="1:9" s="2" customFormat="1" x14ac:dyDescent="0.25">
      <c r="A27" s="276" t="s">
        <v>20</v>
      </c>
      <c r="B27" s="246"/>
      <c r="C27" s="246"/>
      <c r="D27" s="246"/>
      <c r="E27" s="54">
        <f>+E14+E18+E21</f>
        <v>46</v>
      </c>
      <c r="F27" s="55"/>
      <c r="G27" s="89"/>
    </row>
    <row r="28" spans="1:9" s="2" customFormat="1" x14ac:dyDescent="0.25">
      <c r="A28" s="277" t="s">
        <v>301</v>
      </c>
      <c r="B28" s="278"/>
      <c r="C28" s="278"/>
      <c r="D28" s="278"/>
      <c r="E28" s="152">
        <v>6688</v>
      </c>
      <c r="F28" s="92"/>
      <c r="G28" s="93"/>
    </row>
  </sheetData>
  <mergeCells count="28">
    <mergeCell ref="B25:D25"/>
    <mergeCell ref="A26:D26"/>
    <mergeCell ref="A27:D27"/>
    <mergeCell ref="A28:D28"/>
    <mergeCell ref="A18:D18"/>
    <mergeCell ref="A19:G19"/>
    <mergeCell ref="B20:D20"/>
    <mergeCell ref="A21:D21"/>
    <mergeCell ref="B23:D23"/>
    <mergeCell ref="B24:D24"/>
    <mergeCell ref="B17:D17"/>
    <mergeCell ref="B6:D6"/>
    <mergeCell ref="B7:D7"/>
    <mergeCell ref="B8:D8"/>
    <mergeCell ref="B9:D9"/>
    <mergeCell ref="B10:D10"/>
    <mergeCell ref="B11:D11"/>
    <mergeCell ref="B12:D12"/>
    <mergeCell ref="B13:D13"/>
    <mergeCell ref="A14:D14"/>
    <mergeCell ref="A15:G15"/>
    <mergeCell ref="B16:D16"/>
    <mergeCell ref="B5:D5"/>
    <mergeCell ref="A1:G1"/>
    <mergeCell ref="A2:A3"/>
    <mergeCell ref="B2:D3"/>
    <mergeCell ref="E2:E3"/>
    <mergeCell ref="A4:G4"/>
  </mergeCells>
  <printOptions horizontalCentered="1"/>
  <pageMargins left="0.98425196850393704" right="0.98425196850393704" top="0.98425196850393704" bottom="0.98425196850393704" header="0.78740157480314965" footer="0.78740157480314965"/>
  <pageSetup paperSize="9" scale="86"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7CF97-6D44-426B-A692-9D74C01EAE93}">
  <sheetPr>
    <tabColor theme="4"/>
    <pageSetUpPr fitToPage="1"/>
  </sheetPr>
  <dimension ref="A1:D23"/>
  <sheetViews>
    <sheetView showGridLines="0" zoomScaleNormal="100" workbookViewId="0">
      <selection activeCell="G5" sqref="G5"/>
    </sheetView>
  </sheetViews>
  <sheetFormatPr baseColWidth="10" defaultColWidth="11.453125" defaultRowHeight="10.5" x14ac:dyDescent="0.25"/>
  <cols>
    <col min="1" max="1" width="17.90625" style="24" customWidth="1"/>
    <col min="2" max="2" width="10.453125" style="24" customWidth="1"/>
    <col min="3" max="3" width="40.36328125" style="24" customWidth="1"/>
    <col min="4" max="4" width="15.6328125" style="2" customWidth="1"/>
    <col min="5" max="16384" width="11.453125" style="24"/>
  </cols>
  <sheetData>
    <row r="1" spans="1:4" ht="67.25" customHeight="1" x14ac:dyDescent="0.25">
      <c r="A1" s="301" t="s">
        <v>302</v>
      </c>
      <c r="B1" s="302"/>
      <c r="C1" s="302"/>
      <c r="D1" s="303"/>
    </row>
    <row r="2" spans="1:4" ht="21.75" customHeight="1" x14ac:dyDescent="0.25">
      <c r="A2" s="78" t="s">
        <v>23</v>
      </c>
      <c r="B2" s="1" t="s">
        <v>24</v>
      </c>
      <c r="C2" s="1" t="s">
        <v>25</v>
      </c>
      <c r="D2" s="104" t="s">
        <v>26</v>
      </c>
    </row>
    <row r="3" spans="1:4" ht="18.75" customHeight="1" x14ac:dyDescent="0.25">
      <c r="A3" s="286" t="s">
        <v>27</v>
      </c>
      <c r="B3" s="27">
        <v>1130</v>
      </c>
      <c r="C3" s="28" t="s">
        <v>28</v>
      </c>
      <c r="D3" s="97">
        <v>3747142</v>
      </c>
    </row>
    <row r="4" spans="1:4" ht="18.75" customHeight="1" x14ac:dyDescent="0.25">
      <c r="A4" s="286"/>
      <c r="B4" s="27">
        <v>1210</v>
      </c>
      <c r="C4" s="28" t="s">
        <v>29</v>
      </c>
      <c r="D4" s="97">
        <v>8963507</v>
      </c>
    </row>
    <row r="5" spans="1:4" ht="18.75" customHeight="1" x14ac:dyDescent="0.25">
      <c r="A5" s="286"/>
      <c r="B5" s="27">
        <v>1220</v>
      </c>
      <c r="C5" s="28" t="s">
        <v>30</v>
      </c>
      <c r="D5" s="97">
        <v>0</v>
      </c>
    </row>
    <row r="6" spans="1:4" ht="18.75" customHeight="1" x14ac:dyDescent="0.25">
      <c r="A6" s="286"/>
      <c r="B6" s="27">
        <v>1230</v>
      </c>
      <c r="C6" s="28" t="s">
        <v>31</v>
      </c>
      <c r="D6" s="97">
        <v>0</v>
      </c>
    </row>
    <row r="7" spans="1:4" ht="18.75" customHeight="1" x14ac:dyDescent="0.25">
      <c r="A7" s="286"/>
      <c r="B7" s="27">
        <v>1310</v>
      </c>
      <c r="C7" s="28" t="s">
        <v>32</v>
      </c>
      <c r="D7" s="97">
        <v>0</v>
      </c>
    </row>
    <row r="8" spans="1:4" ht="18.75" customHeight="1" x14ac:dyDescent="0.25">
      <c r="A8" s="286"/>
      <c r="B8" s="27">
        <v>1340</v>
      </c>
      <c r="C8" s="28" t="s">
        <v>34</v>
      </c>
      <c r="D8" s="97">
        <v>7376767</v>
      </c>
    </row>
    <row r="9" spans="1:4" ht="18.75" customHeight="1" x14ac:dyDescent="0.25">
      <c r="A9" s="286"/>
      <c r="B9" s="18">
        <v>1540</v>
      </c>
      <c r="C9" s="10" t="s">
        <v>35</v>
      </c>
      <c r="D9" s="97">
        <v>320521</v>
      </c>
    </row>
    <row r="10" spans="1:4" ht="18.75" customHeight="1" x14ac:dyDescent="0.25">
      <c r="A10" s="286"/>
      <c r="B10" s="18">
        <v>1590</v>
      </c>
      <c r="C10" s="10" t="s">
        <v>36</v>
      </c>
      <c r="D10" s="97">
        <v>0</v>
      </c>
    </row>
    <row r="11" spans="1:4" ht="18.75" customHeight="1" x14ac:dyDescent="0.25">
      <c r="A11" s="292" t="s">
        <v>37</v>
      </c>
      <c r="B11" s="7">
        <v>1310</v>
      </c>
      <c r="C11" s="10" t="s">
        <v>32</v>
      </c>
      <c r="D11" s="97">
        <v>0</v>
      </c>
    </row>
    <row r="12" spans="1:4" ht="18.75" customHeight="1" x14ac:dyDescent="0.25">
      <c r="A12" s="294"/>
      <c r="B12" s="7">
        <v>1320</v>
      </c>
      <c r="C12" s="10" t="s">
        <v>33</v>
      </c>
      <c r="D12" s="97">
        <v>2217178</v>
      </c>
    </row>
    <row r="13" spans="1:4" ht="18.75" customHeight="1" x14ac:dyDescent="0.25">
      <c r="A13" s="294"/>
      <c r="B13" s="7">
        <v>1540</v>
      </c>
      <c r="C13" s="28" t="s">
        <v>35</v>
      </c>
      <c r="D13" s="97">
        <v>0</v>
      </c>
    </row>
    <row r="14" spans="1:4" ht="18.75" customHeight="1" x14ac:dyDescent="0.25">
      <c r="A14" s="294"/>
      <c r="B14" s="30">
        <v>1550</v>
      </c>
      <c r="C14" s="28" t="s">
        <v>38</v>
      </c>
      <c r="D14" s="97">
        <v>0</v>
      </c>
    </row>
    <row r="15" spans="1:4" ht="18.75" customHeight="1" x14ac:dyDescent="0.25">
      <c r="A15" s="294"/>
      <c r="B15" s="30">
        <v>1590</v>
      </c>
      <c r="C15" s="28" t="s">
        <v>36</v>
      </c>
      <c r="D15" s="97">
        <v>0</v>
      </c>
    </row>
    <row r="16" spans="1:4" ht="18.75" customHeight="1" x14ac:dyDescent="0.25">
      <c r="A16" s="304"/>
      <c r="B16" s="30">
        <v>1710</v>
      </c>
      <c r="C16" s="28" t="s">
        <v>39</v>
      </c>
      <c r="D16" s="97">
        <v>0</v>
      </c>
    </row>
    <row r="17" spans="1:4" ht="18.75" customHeight="1" x14ac:dyDescent="0.25">
      <c r="A17" s="294" t="s">
        <v>40</v>
      </c>
      <c r="B17" s="30">
        <v>1410</v>
      </c>
      <c r="C17" s="28" t="s">
        <v>41</v>
      </c>
      <c r="D17" s="97">
        <v>395450</v>
      </c>
    </row>
    <row r="18" spans="1:4" ht="18.75" customHeight="1" x14ac:dyDescent="0.25">
      <c r="A18" s="294"/>
      <c r="B18" s="30">
        <v>1420</v>
      </c>
      <c r="C18" s="28" t="s">
        <v>42</v>
      </c>
      <c r="D18" s="97">
        <v>179582</v>
      </c>
    </row>
    <row r="19" spans="1:4" ht="18.75" customHeight="1" x14ac:dyDescent="0.25">
      <c r="A19" s="294"/>
      <c r="B19" s="30">
        <v>1430</v>
      </c>
      <c r="C19" s="28" t="s">
        <v>43</v>
      </c>
      <c r="D19" s="97">
        <v>185945</v>
      </c>
    </row>
    <row r="20" spans="1:4" ht="18.75" customHeight="1" x14ac:dyDescent="0.25">
      <c r="A20" s="294"/>
      <c r="B20" s="30">
        <v>1440</v>
      </c>
      <c r="C20" s="28" t="s">
        <v>44</v>
      </c>
      <c r="D20" s="97">
        <v>0</v>
      </c>
    </row>
    <row r="21" spans="1:4" ht="18.75" customHeight="1" x14ac:dyDescent="0.25">
      <c r="A21" s="294"/>
      <c r="B21" s="30">
        <v>1510</v>
      </c>
      <c r="C21" s="28" t="s">
        <v>45</v>
      </c>
      <c r="D21" s="153">
        <v>0</v>
      </c>
    </row>
    <row r="22" spans="1:4" ht="18.75" customHeight="1" x14ac:dyDescent="0.25">
      <c r="A22" s="98" t="s">
        <v>46</v>
      </c>
      <c r="B22" s="99">
        <v>1610</v>
      </c>
      <c r="C22" s="100" t="s">
        <v>47</v>
      </c>
      <c r="D22" s="154">
        <v>0</v>
      </c>
    </row>
    <row r="23" spans="1:4" ht="15" customHeight="1" x14ac:dyDescent="0.25">
      <c r="A23" s="348" t="s">
        <v>48</v>
      </c>
      <c r="B23" s="348"/>
      <c r="C23" s="348"/>
      <c r="D23" s="141">
        <f>SUM(D3:D22)</f>
        <v>23386092</v>
      </c>
    </row>
  </sheetData>
  <mergeCells count="5">
    <mergeCell ref="A1:D1"/>
    <mergeCell ref="A3:A10"/>
    <mergeCell ref="A11:A16"/>
    <mergeCell ref="A17:A21"/>
    <mergeCell ref="A23:C23"/>
  </mergeCells>
  <printOptions horizontalCentered="1"/>
  <pageMargins left="0.98425196850393704" right="0.98425196850393704" top="0.98425196850393704" bottom="0.98425196850393704" header="0.78740157480314965" footer="0.78740157480314965"/>
  <pageSetup paperSize="9" scale="95"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63C18-3361-420E-950A-A354E786E078}">
  <sheetPr>
    <tabColor theme="4"/>
  </sheetPr>
  <dimension ref="A1:H30"/>
  <sheetViews>
    <sheetView topLeftCell="A16" workbookViewId="0">
      <selection sqref="A1:G28"/>
    </sheetView>
  </sheetViews>
  <sheetFormatPr baseColWidth="10" defaultColWidth="11.54296875" defaultRowHeight="10.5" x14ac:dyDescent="0.25"/>
  <cols>
    <col min="1" max="3" width="12.6328125" style="24" customWidth="1"/>
    <col min="4" max="4" width="20.08984375" style="24" customWidth="1"/>
    <col min="5" max="5" width="9.453125" style="24" customWidth="1"/>
    <col min="6" max="6" width="12.36328125" style="24" customWidth="1"/>
    <col min="7" max="7" width="13.54296875" style="24" customWidth="1"/>
    <col min="8" max="8" width="5.36328125" style="2" customWidth="1"/>
    <col min="9" max="16384" width="11.54296875" style="3"/>
  </cols>
  <sheetData>
    <row r="1" spans="1:8" ht="67" customHeight="1" x14ac:dyDescent="0.25">
      <c r="A1" s="206" t="s">
        <v>303</v>
      </c>
      <c r="B1" s="207"/>
      <c r="C1" s="207"/>
      <c r="D1" s="207"/>
      <c r="E1" s="207"/>
      <c r="F1" s="207"/>
      <c r="G1" s="207"/>
    </row>
    <row r="2" spans="1:8" s="4" customFormat="1" x14ac:dyDescent="0.25">
      <c r="A2" s="206" t="s">
        <v>1</v>
      </c>
      <c r="B2" s="206" t="s">
        <v>2</v>
      </c>
      <c r="C2" s="206"/>
      <c r="D2" s="206"/>
      <c r="E2" s="206" t="s">
        <v>3</v>
      </c>
      <c r="F2" s="1" t="s">
        <v>4</v>
      </c>
      <c r="G2" s="1" t="s">
        <v>5</v>
      </c>
      <c r="H2" s="2"/>
    </row>
    <row r="3" spans="1:8" s="4" customFormat="1" x14ac:dyDescent="0.25">
      <c r="A3" s="206"/>
      <c r="B3" s="206"/>
      <c r="C3" s="206"/>
      <c r="D3" s="206"/>
      <c r="E3" s="206"/>
      <c r="F3" s="1" t="s">
        <v>6</v>
      </c>
      <c r="G3" s="1" t="s">
        <v>7</v>
      </c>
      <c r="H3" s="2"/>
    </row>
    <row r="4" spans="1:8" s="4" customFormat="1" x14ac:dyDescent="0.25">
      <c r="A4" s="215" t="s">
        <v>8</v>
      </c>
      <c r="B4" s="216"/>
      <c r="C4" s="216"/>
      <c r="D4" s="216"/>
      <c r="E4" s="216"/>
      <c r="F4" s="216"/>
      <c r="G4" s="217"/>
      <c r="H4" s="2"/>
    </row>
    <row r="5" spans="1:8" s="4" customFormat="1" x14ac:dyDescent="0.25">
      <c r="A5" s="5" t="s">
        <v>162</v>
      </c>
      <c r="B5" s="211" t="s">
        <v>231</v>
      </c>
      <c r="C5" s="211"/>
      <c r="D5" s="211"/>
      <c r="E5" s="7">
        <v>1</v>
      </c>
      <c r="F5" s="8">
        <v>72522</v>
      </c>
      <c r="G5" s="9">
        <v>72522</v>
      </c>
      <c r="H5" s="2"/>
    </row>
    <row r="6" spans="1:8" s="4" customFormat="1" x14ac:dyDescent="0.25">
      <c r="A6" s="5" t="s">
        <v>162</v>
      </c>
      <c r="B6" s="212" t="s">
        <v>304</v>
      </c>
      <c r="C6" s="212"/>
      <c r="D6" s="212"/>
      <c r="E6" s="7">
        <v>6</v>
      </c>
      <c r="F6" s="8">
        <v>54399.199999999997</v>
      </c>
      <c r="G6" s="9">
        <v>55799.199999999997</v>
      </c>
      <c r="H6" s="2"/>
    </row>
    <row r="7" spans="1:8" s="4" customFormat="1" x14ac:dyDescent="0.25">
      <c r="A7" s="5" t="s">
        <v>162</v>
      </c>
      <c r="B7" s="10" t="s">
        <v>305</v>
      </c>
      <c r="C7" s="10"/>
      <c r="D7" s="10"/>
      <c r="E7" s="7">
        <v>4</v>
      </c>
      <c r="F7" s="8">
        <v>38581</v>
      </c>
      <c r="G7" s="9">
        <v>38581</v>
      </c>
      <c r="H7" s="2"/>
    </row>
    <row r="8" spans="1:8" s="4" customFormat="1" x14ac:dyDescent="0.25">
      <c r="A8" s="5" t="s">
        <v>162</v>
      </c>
      <c r="B8" s="212" t="s">
        <v>130</v>
      </c>
      <c r="C8" s="212"/>
      <c r="D8" s="212"/>
      <c r="E8" s="7">
        <v>8</v>
      </c>
      <c r="F8" s="8">
        <v>28035.85</v>
      </c>
      <c r="G8" s="9">
        <v>29435.85</v>
      </c>
      <c r="H8" s="2"/>
    </row>
    <row r="9" spans="1:8" s="4" customFormat="1" x14ac:dyDescent="0.25">
      <c r="A9" s="5" t="s">
        <v>162</v>
      </c>
      <c r="B9" s="212" t="s">
        <v>306</v>
      </c>
      <c r="C9" s="212"/>
      <c r="D9" s="212"/>
      <c r="E9" s="7">
        <v>8</v>
      </c>
      <c r="F9" s="8">
        <v>15446.65</v>
      </c>
      <c r="G9" s="9">
        <v>19260.900000000001</v>
      </c>
      <c r="H9" s="2"/>
    </row>
    <row r="10" spans="1:8" x14ac:dyDescent="0.25">
      <c r="A10" s="5" t="s">
        <v>162</v>
      </c>
      <c r="B10" s="211" t="s">
        <v>307</v>
      </c>
      <c r="C10" s="211"/>
      <c r="D10" s="211"/>
      <c r="E10" s="7">
        <v>26</v>
      </c>
      <c r="F10" s="8">
        <v>27510.45</v>
      </c>
      <c r="G10" s="9">
        <v>27510.45</v>
      </c>
    </row>
    <row r="11" spans="1:8" x14ac:dyDescent="0.25">
      <c r="A11" s="5" t="s">
        <v>162</v>
      </c>
      <c r="B11" s="211" t="s">
        <v>12</v>
      </c>
      <c r="C11" s="211"/>
      <c r="D11" s="211"/>
      <c r="E11" s="7">
        <v>4</v>
      </c>
      <c r="F11" s="8">
        <v>12559.45</v>
      </c>
      <c r="G11" s="9">
        <v>12559.45</v>
      </c>
    </row>
    <row r="12" spans="1:8" s="4" customFormat="1" x14ac:dyDescent="0.25">
      <c r="A12" s="5" t="s">
        <v>162</v>
      </c>
      <c r="B12" s="211" t="s">
        <v>308</v>
      </c>
      <c r="C12" s="211"/>
      <c r="D12" s="211"/>
      <c r="E12" s="7">
        <v>1</v>
      </c>
      <c r="F12" s="8">
        <v>11000.75</v>
      </c>
      <c r="G12" s="9">
        <v>11000.75</v>
      </c>
      <c r="H12" s="2"/>
    </row>
    <row r="13" spans="1:8" s="4" customFormat="1" x14ac:dyDescent="0.25">
      <c r="A13" s="5" t="s">
        <v>162</v>
      </c>
      <c r="B13" s="211" t="s">
        <v>137</v>
      </c>
      <c r="C13" s="211"/>
      <c r="D13" s="211"/>
      <c r="E13" s="7">
        <v>4</v>
      </c>
      <c r="F13" s="8">
        <v>10740.4</v>
      </c>
      <c r="G13" s="9">
        <v>10740.4</v>
      </c>
      <c r="H13" s="2"/>
    </row>
    <row r="14" spans="1:8" x14ac:dyDescent="0.25">
      <c r="A14" s="5" t="s">
        <v>162</v>
      </c>
      <c r="B14" s="211" t="s">
        <v>309</v>
      </c>
      <c r="C14" s="211"/>
      <c r="D14" s="211"/>
      <c r="E14" s="7">
        <v>2</v>
      </c>
      <c r="F14" s="8">
        <v>10740.4</v>
      </c>
      <c r="G14" s="9">
        <v>10740.4</v>
      </c>
      <c r="H14" s="47"/>
    </row>
    <row r="15" spans="1:8" s="4" customFormat="1" x14ac:dyDescent="0.25">
      <c r="A15" s="5" t="s">
        <v>162</v>
      </c>
      <c r="B15" s="211" t="s">
        <v>310</v>
      </c>
      <c r="C15" s="211"/>
      <c r="D15" s="211"/>
      <c r="E15" s="7">
        <v>1</v>
      </c>
      <c r="F15" s="8">
        <v>11000.75</v>
      </c>
      <c r="G15" s="9">
        <v>11000.75</v>
      </c>
      <c r="H15" s="2"/>
    </row>
    <row r="16" spans="1:8" x14ac:dyDescent="0.25">
      <c r="A16" s="5" t="s">
        <v>162</v>
      </c>
      <c r="B16" s="211" t="s">
        <v>311</v>
      </c>
      <c r="C16" s="211"/>
      <c r="D16" s="211"/>
      <c r="E16" s="7">
        <v>3</v>
      </c>
      <c r="F16" s="8">
        <v>10740.4</v>
      </c>
      <c r="G16" s="9">
        <v>10740.4</v>
      </c>
    </row>
    <row r="17" spans="1:7" x14ac:dyDescent="0.25">
      <c r="A17" s="5" t="s">
        <v>162</v>
      </c>
      <c r="B17" s="212" t="s">
        <v>312</v>
      </c>
      <c r="C17" s="212"/>
      <c r="D17" s="212"/>
      <c r="E17" s="7">
        <v>1</v>
      </c>
      <c r="F17" s="8">
        <v>9883.9</v>
      </c>
      <c r="G17" s="9">
        <v>9883.9</v>
      </c>
    </row>
    <row r="18" spans="1:7" s="2" customFormat="1" x14ac:dyDescent="0.25">
      <c r="A18" s="219" t="s">
        <v>13</v>
      </c>
      <c r="B18" s="220"/>
      <c r="C18" s="220"/>
      <c r="D18" s="220"/>
      <c r="E18" s="15">
        <f>SUM(E5:E17)</f>
        <v>69</v>
      </c>
      <c r="F18" s="16"/>
      <c r="G18" s="17"/>
    </row>
    <row r="19" spans="1:7" s="2" customFormat="1" x14ac:dyDescent="0.25">
      <c r="A19" s="215" t="s">
        <v>14</v>
      </c>
      <c r="B19" s="216"/>
      <c r="C19" s="216"/>
      <c r="D19" s="216"/>
      <c r="E19" s="216"/>
      <c r="F19" s="216"/>
      <c r="G19" s="217"/>
    </row>
    <row r="20" spans="1:7" s="2" customFormat="1" x14ac:dyDescent="0.25">
      <c r="A20" s="5"/>
      <c r="B20" s="205" t="s">
        <v>106</v>
      </c>
      <c r="C20" s="205"/>
      <c r="D20" s="205"/>
      <c r="E20" s="7">
        <v>0</v>
      </c>
      <c r="F20" s="8">
        <v>0</v>
      </c>
      <c r="G20" s="9">
        <v>0</v>
      </c>
    </row>
    <row r="21" spans="1:7" s="2" customFormat="1" x14ac:dyDescent="0.25">
      <c r="A21" s="5"/>
      <c r="B21" s="205" t="s">
        <v>115</v>
      </c>
      <c r="C21" s="205"/>
      <c r="D21" s="205"/>
      <c r="E21" s="7">
        <v>0</v>
      </c>
      <c r="F21" s="8">
        <v>0</v>
      </c>
      <c r="G21" s="9">
        <v>0</v>
      </c>
    </row>
    <row r="22" spans="1:7" s="2" customFormat="1" x14ac:dyDescent="0.25">
      <c r="A22" s="219" t="s">
        <v>15</v>
      </c>
      <c r="B22" s="220"/>
      <c r="C22" s="220"/>
      <c r="D22" s="220"/>
      <c r="E22" s="15">
        <f>SUM(E20:E21)</f>
        <v>0</v>
      </c>
      <c r="F22" s="16"/>
      <c r="G22" s="17"/>
    </row>
    <row r="23" spans="1:7" s="2" customFormat="1" x14ac:dyDescent="0.25">
      <c r="A23" s="215" t="s">
        <v>16</v>
      </c>
      <c r="B23" s="216"/>
      <c r="C23" s="216"/>
      <c r="D23" s="216"/>
      <c r="E23" s="216"/>
      <c r="F23" s="216"/>
      <c r="G23" s="217"/>
    </row>
    <row r="24" spans="1:7" s="2" customFormat="1" x14ac:dyDescent="0.25">
      <c r="A24" s="5"/>
      <c r="B24" s="205" t="s">
        <v>17</v>
      </c>
      <c r="C24" s="205"/>
      <c r="D24" s="205"/>
      <c r="E24" s="18">
        <v>0</v>
      </c>
      <c r="F24" s="8">
        <v>0</v>
      </c>
      <c r="G24" s="9">
        <v>0</v>
      </c>
    </row>
    <row r="25" spans="1:7" s="2" customFormat="1" x14ac:dyDescent="0.25">
      <c r="A25" s="5"/>
      <c r="B25" s="242" t="s">
        <v>313</v>
      </c>
      <c r="C25" s="242"/>
      <c r="D25" s="14"/>
      <c r="E25" s="18">
        <v>992</v>
      </c>
      <c r="F25" s="8">
        <v>583.29999999999995</v>
      </c>
      <c r="G25" s="9">
        <v>583.29999999999995</v>
      </c>
    </row>
    <row r="26" spans="1:7" s="2" customFormat="1" x14ac:dyDescent="0.25">
      <c r="A26" s="219" t="s">
        <v>19</v>
      </c>
      <c r="B26" s="220"/>
      <c r="C26" s="220"/>
      <c r="D26" s="220"/>
      <c r="E26" s="15">
        <f>SUM(E24)</f>
        <v>0</v>
      </c>
      <c r="F26" s="16"/>
      <c r="G26" s="17"/>
    </row>
    <row r="27" spans="1:7" s="2" customFormat="1" x14ac:dyDescent="0.25">
      <c r="A27" s="224" t="s">
        <v>20</v>
      </c>
      <c r="B27" s="225"/>
      <c r="C27" s="225"/>
      <c r="D27" s="225"/>
      <c r="E27" s="19">
        <v>70</v>
      </c>
      <c r="F27" s="20"/>
      <c r="G27" s="21"/>
    </row>
    <row r="28" spans="1:7" s="2" customFormat="1" x14ac:dyDescent="0.25">
      <c r="A28" s="218" t="s">
        <v>21</v>
      </c>
      <c r="B28" s="218"/>
      <c r="C28" s="218"/>
      <c r="D28" s="218"/>
      <c r="E28" s="218"/>
      <c r="F28" s="218"/>
      <c r="G28" s="218"/>
    </row>
    <row r="29" spans="1:7" s="2" customFormat="1" x14ac:dyDescent="0.25">
      <c r="A29" s="57"/>
      <c r="B29" s="57"/>
      <c r="C29" s="57"/>
      <c r="D29" s="57"/>
      <c r="E29" s="57"/>
      <c r="F29" s="57"/>
      <c r="G29" s="57"/>
    </row>
    <row r="30" spans="1:7" s="2" customFormat="1" x14ac:dyDescent="0.25">
      <c r="A30" s="24"/>
      <c r="B30" s="24"/>
      <c r="C30" s="24"/>
      <c r="D30" s="24"/>
      <c r="E30" s="24"/>
      <c r="F30" s="24"/>
      <c r="G30" s="24"/>
    </row>
  </sheetData>
  <mergeCells count="28">
    <mergeCell ref="B5:D5"/>
    <mergeCell ref="A1:G1"/>
    <mergeCell ref="A2:A3"/>
    <mergeCell ref="B2:D3"/>
    <mergeCell ref="E2:E3"/>
    <mergeCell ref="A4:G4"/>
    <mergeCell ref="A18:D18"/>
    <mergeCell ref="B6:D6"/>
    <mergeCell ref="B8:D8"/>
    <mergeCell ref="B9:D9"/>
    <mergeCell ref="B10:D10"/>
    <mergeCell ref="B11:D11"/>
    <mergeCell ref="B12:D12"/>
    <mergeCell ref="B13:D13"/>
    <mergeCell ref="B14:D14"/>
    <mergeCell ref="B15:D15"/>
    <mergeCell ref="B16:D16"/>
    <mergeCell ref="B17:D17"/>
    <mergeCell ref="B25:C25"/>
    <mergeCell ref="A26:D26"/>
    <mergeCell ref="A27:D27"/>
    <mergeCell ref="A28:G28"/>
    <mergeCell ref="A19:G19"/>
    <mergeCell ref="B20:D20"/>
    <mergeCell ref="B21:D21"/>
    <mergeCell ref="A22:D22"/>
    <mergeCell ref="A23:G23"/>
    <mergeCell ref="B24:D2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2BD6E-F1FF-4208-B0AF-4B7CAE9A9D6E}">
  <sheetPr>
    <tabColor theme="4"/>
  </sheetPr>
  <dimension ref="A1:H27"/>
  <sheetViews>
    <sheetView showGridLines="0" zoomScaleNormal="100" workbookViewId="0">
      <selection sqref="A1:G26"/>
    </sheetView>
  </sheetViews>
  <sheetFormatPr baseColWidth="10" defaultColWidth="11.54296875" defaultRowHeight="10.5" x14ac:dyDescent="0.25"/>
  <cols>
    <col min="1" max="3" width="12.6328125" style="3" customWidth="1"/>
    <col min="4" max="4" width="20.08984375" style="3" customWidth="1"/>
    <col min="5" max="5" width="9.453125" style="3" customWidth="1"/>
    <col min="6" max="6" width="12.36328125" style="3" customWidth="1"/>
    <col min="7" max="7" width="13.54296875" style="3" customWidth="1"/>
    <col min="8" max="8" width="5.36328125" style="4" customWidth="1"/>
    <col min="9" max="16384" width="11.54296875" style="3"/>
  </cols>
  <sheetData>
    <row r="1" spans="1:8" ht="56.25" customHeight="1" x14ac:dyDescent="0.25">
      <c r="A1" s="234" t="s">
        <v>49</v>
      </c>
      <c r="B1" s="235"/>
      <c r="C1" s="235"/>
      <c r="D1" s="235"/>
      <c r="E1" s="235"/>
      <c r="F1" s="235"/>
      <c r="G1" s="235"/>
    </row>
    <row r="2" spans="1:8" s="4" customFormat="1" ht="17" customHeight="1" x14ac:dyDescent="0.25">
      <c r="A2" s="234" t="s">
        <v>1</v>
      </c>
      <c r="B2" s="234" t="s">
        <v>2</v>
      </c>
      <c r="C2" s="234"/>
      <c r="D2" s="234"/>
      <c r="E2" s="234" t="s">
        <v>3</v>
      </c>
      <c r="F2" s="37" t="s">
        <v>4</v>
      </c>
      <c r="G2" s="37" t="s">
        <v>5</v>
      </c>
    </row>
    <row r="3" spans="1:8" s="4" customFormat="1" ht="25.25" customHeight="1" x14ac:dyDescent="0.25">
      <c r="A3" s="234"/>
      <c r="B3" s="234"/>
      <c r="C3" s="234"/>
      <c r="D3" s="234"/>
      <c r="E3" s="234"/>
      <c r="F3" s="37" t="s">
        <v>6</v>
      </c>
      <c r="G3" s="37" t="s">
        <v>7</v>
      </c>
    </row>
    <row r="4" spans="1:8" s="4" customFormat="1" x14ac:dyDescent="0.25">
      <c r="A4" s="221" t="s">
        <v>8</v>
      </c>
      <c r="B4" s="222"/>
      <c r="C4" s="222"/>
      <c r="D4" s="222"/>
      <c r="E4" s="222"/>
      <c r="F4" s="222"/>
      <c r="G4" s="223"/>
    </row>
    <row r="5" spans="1:8" s="4" customFormat="1" ht="19.5" customHeight="1" x14ac:dyDescent="0.25">
      <c r="A5" s="5">
        <v>12</v>
      </c>
      <c r="B5" s="211" t="s">
        <v>9</v>
      </c>
      <c r="C5" s="211"/>
      <c r="D5" s="211"/>
      <c r="E5" s="7">
        <v>1</v>
      </c>
      <c r="F5" s="8">
        <v>72002</v>
      </c>
      <c r="G5" s="9">
        <v>72002</v>
      </c>
    </row>
    <row r="6" spans="1:8" s="4" customFormat="1" ht="19.5" customHeight="1" x14ac:dyDescent="0.25">
      <c r="A6" s="38">
        <v>200</v>
      </c>
      <c r="B6" s="236" t="s">
        <v>50</v>
      </c>
      <c r="C6" s="236"/>
      <c r="D6" s="236"/>
      <c r="E6" s="39">
        <v>4</v>
      </c>
      <c r="F6" s="40">
        <v>33932</v>
      </c>
      <c r="G6" s="41">
        <v>52504</v>
      </c>
    </row>
    <row r="7" spans="1:8" s="4" customFormat="1" ht="37.5" customHeight="1" x14ac:dyDescent="0.25">
      <c r="A7" s="5">
        <v>300</v>
      </c>
      <c r="B7" s="212" t="s">
        <v>51</v>
      </c>
      <c r="C7" s="212"/>
      <c r="D7" s="212"/>
      <c r="E7" s="7">
        <v>21</v>
      </c>
      <c r="F7" s="42">
        <v>15716</v>
      </c>
      <c r="G7" s="41">
        <v>41327</v>
      </c>
    </row>
    <row r="8" spans="1:8" s="4" customFormat="1" ht="27" customHeight="1" x14ac:dyDescent="0.25">
      <c r="A8" s="5">
        <v>500</v>
      </c>
      <c r="B8" s="212" t="s">
        <v>52</v>
      </c>
      <c r="C8" s="212"/>
      <c r="D8" s="212"/>
      <c r="E8" s="7">
        <v>29</v>
      </c>
      <c r="F8" s="42">
        <v>13137</v>
      </c>
      <c r="G8" s="41">
        <v>27415</v>
      </c>
    </row>
    <row r="9" spans="1:8" s="4" customFormat="1" ht="19.5" customHeight="1" x14ac:dyDescent="0.25">
      <c r="A9" s="5">
        <v>600</v>
      </c>
      <c r="B9" s="212" t="s">
        <v>53</v>
      </c>
      <c r="C9" s="212"/>
      <c r="D9" s="212"/>
      <c r="E9" s="7">
        <v>11</v>
      </c>
      <c r="F9" s="42">
        <v>10777</v>
      </c>
      <c r="G9" s="41">
        <v>19977</v>
      </c>
    </row>
    <row r="10" spans="1:8" ht="19.5" customHeight="1" x14ac:dyDescent="0.25">
      <c r="A10" s="5">
        <v>900</v>
      </c>
      <c r="B10" s="211" t="s">
        <v>54</v>
      </c>
      <c r="C10" s="211"/>
      <c r="D10" s="211"/>
      <c r="E10" s="7">
        <v>10</v>
      </c>
      <c r="F10" s="42">
        <v>9783</v>
      </c>
      <c r="G10" s="41">
        <v>16351</v>
      </c>
    </row>
    <row r="11" spans="1:8" ht="19.5" customHeight="1" x14ac:dyDescent="0.25">
      <c r="A11" s="5">
        <v>1000</v>
      </c>
      <c r="B11" s="211" t="s">
        <v>55</v>
      </c>
      <c r="C11" s="211"/>
      <c r="D11" s="211"/>
      <c r="E11" s="39">
        <v>8</v>
      </c>
      <c r="F11" s="42">
        <v>9243</v>
      </c>
      <c r="G11" s="41">
        <v>16740</v>
      </c>
    </row>
    <row r="12" spans="1:8" ht="19.5" customHeight="1" x14ac:dyDescent="0.25">
      <c r="A12" s="5">
        <v>1200</v>
      </c>
      <c r="B12" s="211" t="s">
        <v>56</v>
      </c>
      <c r="C12" s="211"/>
      <c r="D12" s="211"/>
      <c r="E12" s="39">
        <v>2</v>
      </c>
      <c r="F12" s="42">
        <v>9643</v>
      </c>
      <c r="G12" s="41">
        <v>12986</v>
      </c>
      <c r="H12" s="43"/>
    </row>
    <row r="13" spans="1:8" ht="19.5" customHeight="1" x14ac:dyDescent="0.25">
      <c r="A13" s="5">
        <v>1300</v>
      </c>
      <c r="B13" s="212" t="s">
        <v>57</v>
      </c>
      <c r="C13" s="212"/>
      <c r="D13" s="212"/>
      <c r="E13" s="39">
        <v>29</v>
      </c>
      <c r="F13" s="42">
        <v>9229</v>
      </c>
      <c r="G13" s="41">
        <v>17082</v>
      </c>
    </row>
    <row r="14" spans="1:8" s="4" customFormat="1" ht="15" customHeight="1" x14ac:dyDescent="0.25">
      <c r="A14" s="213" t="s">
        <v>13</v>
      </c>
      <c r="B14" s="214"/>
      <c r="C14" s="214"/>
      <c r="D14" s="214"/>
      <c r="E14" s="11">
        <f>SUM(E5:E13)</f>
        <v>115</v>
      </c>
      <c r="F14" s="12"/>
      <c r="G14" s="13"/>
    </row>
    <row r="15" spans="1:8" s="4" customFormat="1" x14ac:dyDescent="0.25">
      <c r="A15" s="215" t="s">
        <v>14</v>
      </c>
      <c r="B15" s="216"/>
      <c r="C15" s="216"/>
      <c r="D15" s="216"/>
      <c r="E15" s="216"/>
      <c r="F15" s="216"/>
      <c r="G15" s="217"/>
    </row>
    <row r="16" spans="1:8" s="4" customFormat="1" ht="17.25" customHeight="1" x14ac:dyDescent="0.25">
      <c r="A16" s="44">
        <v>5010</v>
      </c>
      <c r="B16" s="236" t="s">
        <v>58</v>
      </c>
      <c r="C16" s="236"/>
      <c r="D16" s="236"/>
      <c r="E16" s="39">
        <v>24</v>
      </c>
      <c r="F16" s="40">
        <v>9904</v>
      </c>
      <c r="G16" s="45">
        <v>11871</v>
      </c>
    </row>
    <row r="17" spans="1:7" s="4" customFormat="1" ht="17.25" customHeight="1" x14ac:dyDescent="0.25">
      <c r="A17" s="44">
        <v>5020</v>
      </c>
      <c r="B17" s="236" t="s">
        <v>59</v>
      </c>
      <c r="C17" s="236"/>
      <c r="D17" s="236"/>
      <c r="E17" s="39">
        <v>2</v>
      </c>
      <c r="F17" s="40">
        <v>9909</v>
      </c>
      <c r="G17" s="45">
        <v>11977</v>
      </c>
    </row>
    <row r="18" spans="1:7" s="4" customFormat="1" ht="18" customHeight="1" x14ac:dyDescent="0.25">
      <c r="A18" s="44">
        <v>5030</v>
      </c>
      <c r="B18" s="236" t="s">
        <v>60</v>
      </c>
      <c r="C18" s="236"/>
      <c r="D18" s="236"/>
      <c r="E18" s="39">
        <v>21</v>
      </c>
      <c r="F18" s="40">
        <v>9914</v>
      </c>
      <c r="G18" s="45">
        <v>13384</v>
      </c>
    </row>
    <row r="19" spans="1:7" s="4" customFormat="1" ht="35.25" customHeight="1" x14ac:dyDescent="0.25">
      <c r="A19" s="44">
        <v>5040</v>
      </c>
      <c r="B19" s="236" t="s">
        <v>61</v>
      </c>
      <c r="C19" s="236"/>
      <c r="D19" s="236"/>
      <c r="E19" s="39">
        <v>36</v>
      </c>
      <c r="F19" s="40">
        <v>9919</v>
      </c>
      <c r="G19" s="45">
        <v>15602</v>
      </c>
    </row>
    <row r="20" spans="1:7" s="4" customFormat="1" ht="40.5" customHeight="1" x14ac:dyDescent="0.25">
      <c r="A20" s="44">
        <v>5120</v>
      </c>
      <c r="B20" s="236" t="s">
        <v>62</v>
      </c>
      <c r="C20" s="236"/>
      <c r="D20" s="236"/>
      <c r="E20" s="39">
        <v>49</v>
      </c>
      <c r="F20" s="40">
        <v>9924</v>
      </c>
      <c r="G20" s="45">
        <v>21991</v>
      </c>
    </row>
    <row r="21" spans="1:7" s="4" customFormat="1" ht="27" customHeight="1" x14ac:dyDescent="0.25">
      <c r="A21" s="44">
        <v>5130</v>
      </c>
      <c r="B21" s="236" t="s">
        <v>63</v>
      </c>
      <c r="C21" s="236"/>
      <c r="D21" s="236"/>
      <c r="E21" s="39">
        <v>2</v>
      </c>
      <c r="F21" s="40">
        <v>17445</v>
      </c>
      <c r="G21" s="45">
        <v>22909</v>
      </c>
    </row>
    <row r="22" spans="1:7" s="4" customFormat="1" ht="14.75" customHeight="1" x14ac:dyDescent="0.25">
      <c r="A22" s="219" t="s">
        <v>15</v>
      </c>
      <c r="B22" s="220"/>
      <c r="C22" s="220"/>
      <c r="D22" s="220"/>
      <c r="E22" s="15">
        <f>SUM(E16:E21)</f>
        <v>134</v>
      </c>
      <c r="F22" s="16"/>
      <c r="G22" s="17"/>
    </row>
    <row r="23" spans="1:7" s="4" customFormat="1" x14ac:dyDescent="0.25">
      <c r="A23" s="221" t="s">
        <v>16</v>
      </c>
      <c r="B23" s="222"/>
      <c r="C23" s="222"/>
      <c r="D23" s="222"/>
      <c r="E23" s="222"/>
      <c r="F23" s="222"/>
      <c r="G23" s="223"/>
    </row>
    <row r="24" spans="1:7" s="4" customFormat="1" ht="18.75" customHeight="1" x14ac:dyDescent="0.25">
      <c r="A24" s="5">
        <v>99999</v>
      </c>
      <c r="B24" s="205" t="s">
        <v>17</v>
      </c>
      <c r="C24" s="205"/>
      <c r="D24" s="205"/>
      <c r="E24" s="18">
        <v>79</v>
      </c>
      <c r="F24" s="40">
        <v>2155</v>
      </c>
      <c r="G24" s="45">
        <v>24141</v>
      </c>
    </row>
    <row r="25" spans="1:7" s="4" customFormat="1" ht="17.25" customHeight="1" x14ac:dyDescent="0.25">
      <c r="A25" s="219" t="s">
        <v>19</v>
      </c>
      <c r="B25" s="220"/>
      <c r="C25" s="220"/>
      <c r="D25" s="220"/>
      <c r="E25" s="15">
        <f>SUM(E24)</f>
        <v>79</v>
      </c>
      <c r="F25" s="16"/>
      <c r="G25" s="17"/>
    </row>
    <row r="26" spans="1:7" s="4" customFormat="1" x14ac:dyDescent="0.25">
      <c r="A26" s="224" t="s">
        <v>20</v>
      </c>
      <c r="B26" s="225"/>
      <c r="C26" s="225"/>
      <c r="D26" s="225"/>
      <c r="E26" s="19">
        <f>E14+E22+E25</f>
        <v>328</v>
      </c>
      <c r="F26" s="20"/>
      <c r="G26" s="21"/>
    </row>
    <row r="27" spans="1:7" s="4" customFormat="1" ht="22.5" customHeight="1" x14ac:dyDescent="0.25">
      <c r="A27" s="218"/>
      <c r="B27" s="218"/>
      <c r="C27" s="218"/>
      <c r="D27" s="218"/>
      <c r="E27" s="218"/>
      <c r="F27" s="218"/>
      <c r="G27" s="218"/>
    </row>
  </sheetData>
  <mergeCells count="28">
    <mergeCell ref="B24:D24"/>
    <mergeCell ref="A25:D25"/>
    <mergeCell ref="A26:D26"/>
    <mergeCell ref="A27:G27"/>
    <mergeCell ref="B18:D18"/>
    <mergeCell ref="B19:D19"/>
    <mergeCell ref="B20:D20"/>
    <mergeCell ref="B21:D21"/>
    <mergeCell ref="A22:D22"/>
    <mergeCell ref="A23:G23"/>
    <mergeCell ref="B17:D17"/>
    <mergeCell ref="B6:D6"/>
    <mergeCell ref="B7:D7"/>
    <mergeCell ref="B8:D8"/>
    <mergeCell ref="B9:D9"/>
    <mergeCell ref="B10:D10"/>
    <mergeCell ref="B11:D11"/>
    <mergeCell ref="B12:D12"/>
    <mergeCell ref="B13:D13"/>
    <mergeCell ref="A14:D14"/>
    <mergeCell ref="A15:G15"/>
    <mergeCell ref="B16:D16"/>
    <mergeCell ref="B5:D5"/>
    <mergeCell ref="A1:G1"/>
    <mergeCell ref="A2:A3"/>
    <mergeCell ref="B2:D3"/>
    <mergeCell ref="E2:E3"/>
    <mergeCell ref="A4:G4"/>
  </mergeCells>
  <printOptions horizontalCentered="1"/>
  <pageMargins left="0.98425196850393704" right="0.98425196850393704" top="0.98425196850393704" bottom="0.98425196850393704" header="0" footer="0"/>
  <pageSetup scale="8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19A60-2FED-429D-B3E9-6C78717583DE}">
  <dimension ref="A2:E24"/>
  <sheetViews>
    <sheetView topLeftCell="A19" workbookViewId="0">
      <selection activeCell="A2" sqref="A2:D24"/>
    </sheetView>
  </sheetViews>
  <sheetFormatPr baseColWidth="10" defaultColWidth="11.453125" defaultRowHeight="10.5" x14ac:dyDescent="0.25"/>
  <cols>
    <col min="1" max="1" width="13.36328125" style="24" customWidth="1"/>
    <col min="2" max="2" width="12.6328125" style="24" customWidth="1"/>
    <col min="3" max="3" width="40.36328125" style="24" customWidth="1"/>
    <col min="4" max="4" width="15.6328125" style="2" customWidth="1"/>
    <col min="5" max="16384" width="11.453125" style="24"/>
  </cols>
  <sheetData>
    <row r="2" spans="1:5" ht="67" customHeight="1" x14ac:dyDescent="0.25">
      <c r="A2" s="226" t="s">
        <v>314</v>
      </c>
      <c r="B2" s="227"/>
      <c r="C2" s="227"/>
      <c r="D2" s="228"/>
    </row>
    <row r="3" spans="1:5" x14ac:dyDescent="0.25">
      <c r="A3" s="1" t="s">
        <v>23</v>
      </c>
      <c r="B3" s="1" t="s">
        <v>24</v>
      </c>
      <c r="C3" s="1" t="s">
        <v>25</v>
      </c>
      <c r="D3" s="25" t="s">
        <v>26</v>
      </c>
    </row>
    <row r="4" spans="1:5" x14ac:dyDescent="0.25">
      <c r="A4" s="229" t="s">
        <v>27</v>
      </c>
      <c r="B4" s="27">
        <v>1130</v>
      </c>
      <c r="C4" s="28" t="s">
        <v>28</v>
      </c>
      <c r="D4" s="29">
        <v>27908572</v>
      </c>
    </row>
    <row r="5" spans="1:5" x14ac:dyDescent="0.25">
      <c r="A5" s="229"/>
      <c r="B5" s="27">
        <v>1210</v>
      </c>
      <c r="C5" s="28" t="s">
        <v>29</v>
      </c>
      <c r="D5" s="29">
        <v>0</v>
      </c>
    </row>
    <row r="6" spans="1:5" x14ac:dyDescent="0.25">
      <c r="A6" s="229"/>
      <c r="B6" s="27">
        <v>1220</v>
      </c>
      <c r="C6" s="28" t="s">
        <v>30</v>
      </c>
      <c r="D6" s="29">
        <v>0</v>
      </c>
      <c r="E6" s="58"/>
    </row>
    <row r="7" spans="1:5" x14ac:dyDescent="0.25">
      <c r="A7" s="229"/>
      <c r="B7" s="27">
        <v>1230</v>
      </c>
      <c r="C7" s="28" t="s">
        <v>31</v>
      </c>
      <c r="D7" s="29">
        <v>0</v>
      </c>
    </row>
    <row r="8" spans="1:5" x14ac:dyDescent="0.25">
      <c r="A8" s="229"/>
      <c r="B8" s="27">
        <v>1310</v>
      </c>
      <c r="C8" s="28" t="s">
        <v>32</v>
      </c>
      <c r="D8" s="29">
        <v>0</v>
      </c>
    </row>
    <row r="9" spans="1:5" x14ac:dyDescent="0.25">
      <c r="A9" s="229"/>
      <c r="B9" s="27">
        <v>1320</v>
      </c>
      <c r="C9" s="28" t="s">
        <v>33</v>
      </c>
      <c r="D9" s="29">
        <v>4598678</v>
      </c>
    </row>
    <row r="10" spans="1:5" x14ac:dyDescent="0.25">
      <c r="A10" s="229"/>
      <c r="B10" s="27">
        <v>1340</v>
      </c>
      <c r="C10" s="28" t="s">
        <v>34</v>
      </c>
      <c r="D10" s="29">
        <v>529426</v>
      </c>
    </row>
    <row r="11" spans="1:5" x14ac:dyDescent="0.25">
      <c r="A11" s="229"/>
      <c r="B11" s="27">
        <v>1540</v>
      </c>
      <c r="C11" s="28" t="s">
        <v>35</v>
      </c>
      <c r="D11" s="29">
        <v>1401398</v>
      </c>
    </row>
    <row r="12" spans="1:5" x14ac:dyDescent="0.25">
      <c r="A12" s="229"/>
      <c r="B12" s="27">
        <v>1590</v>
      </c>
      <c r="C12" s="28" t="s">
        <v>36</v>
      </c>
      <c r="D12" s="29">
        <v>0</v>
      </c>
    </row>
    <row r="13" spans="1:5" x14ac:dyDescent="0.25">
      <c r="A13" s="340" t="s">
        <v>37</v>
      </c>
      <c r="B13" s="30">
        <v>1310</v>
      </c>
      <c r="C13" s="28" t="s">
        <v>32</v>
      </c>
      <c r="D13" s="29">
        <v>0</v>
      </c>
    </row>
    <row r="14" spans="1:5" x14ac:dyDescent="0.25">
      <c r="A14" s="231"/>
      <c r="B14" s="30">
        <v>1540</v>
      </c>
      <c r="C14" s="28" t="s">
        <v>35</v>
      </c>
      <c r="D14" s="29">
        <v>0</v>
      </c>
    </row>
    <row r="15" spans="1:5" x14ac:dyDescent="0.25">
      <c r="A15" s="231"/>
      <c r="B15" s="30">
        <v>1550</v>
      </c>
      <c r="C15" s="28" t="s">
        <v>38</v>
      </c>
      <c r="D15" s="29">
        <v>0</v>
      </c>
    </row>
    <row r="16" spans="1:5" x14ac:dyDescent="0.25">
      <c r="A16" s="231"/>
      <c r="B16" s="30">
        <v>1590</v>
      </c>
      <c r="C16" s="28" t="s">
        <v>36</v>
      </c>
      <c r="D16" s="29">
        <v>136236</v>
      </c>
    </row>
    <row r="17" spans="1:4" x14ac:dyDescent="0.25">
      <c r="A17" s="349"/>
      <c r="B17" s="30">
        <v>1710</v>
      </c>
      <c r="C17" s="28" t="s">
        <v>39</v>
      </c>
      <c r="D17" s="29">
        <v>0</v>
      </c>
    </row>
    <row r="18" spans="1:4" x14ac:dyDescent="0.25">
      <c r="A18" s="231" t="s">
        <v>40</v>
      </c>
      <c r="B18" s="30">
        <v>1410</v>
      </c>
      <c r="C18" s="28" t="s">
        <v>41</v>
      </c>
      <c r="D18" s="29">
        <v>3129276</v>
      </c>
    </row>
    <row r="19" spans="1:4" x14ac:dyDescent="0.25">
      <c r="A19" s="231"/>
      <c r="B19" s="30">
        <v>1420</v>
      </c>
      <c r="C19" s="28" t="s">
        <v>42</v>
      </c>
      <c r="D19" s="29">
        <v>1556370</v>
      </c>
    </row>
    <row r="20" spans="1:4" x14ac:dyDescent="0.25">
      <c r="A20" s="231"/>
      <c r="B20" s="30">
        <v>1430</v>
      </c>
      <c r="C20" s="28" t="s">
        <v>43</v>
      </c>
      <c r="D20" s="29">
        <v>1546462</v>
      </c>
    </row>
    <row r="21" spans="1:4" x14ac:dyDescent="0.25">
      <c r="A21" s="231"/>
      <c r="B21" s="30">
        <v>1440</v>
      </c>
      <c r="C21" s="28" t="s">
        <v>44</v>
      </c>
      <c r="D21" s="29">
        <v>0</v>
      </c>
    </row>
    <row r="22" spans="1:4" x14ac:dyDescent="0.25">
      <c r="A22" s="231"/>
      <c r="B22" s="30">
        <v>1510</v>
      </c>
      <c r="C22" s="28" t="s">
        <v>45</v>
      </c>
      <c r="D22" s="29">
        <v>0</v>
      </c>
    </row>
    <row r="23" spans="1:4" x14ac:dyDescent="0.25">
      <c r="A23" s="32" t="s">
        <v>46</v>
      </c>
      <c r="B23" s="33">
        <v>1610</v>
      </c>
      <c r="C23" s="34" t="s">
        <v>47</v>
      </c>
      <c r="D23" s="158">
        <v>0</v>
      </c>
    </row>
    <row r="24" spans="1:4" x14ac:dyDescent="0.25">
      <c r="A24" s="232" t="s">
        <v>48</v>
      </c>
      <c r="B24" s="233"/>
      <c r="C24" s="233"/>
      <c r="D24" s="71">
        <f>SUM(D4:D23)</f>
        <v>40806418</v>
      </c>
    </row>
  </sheetData>
  <mergeCells count="5">
    <mergeCell ref="A2:D2"/>
    <mergeCell ref="A4:A12"/>
    <mergeCell ref="A13:A17"/>
    <mergeCell ref="A18:A22"/>
    <mergeCell ref="A24:C24"/>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1EFB-B992-4A4C-80E8-23EABF57A8C7}">
  <dimension ref="A1:N27"/>
  <sheetViews>
    <sheetView workbookViewId="0">
      <selection sqref="A1:G26"/>
    </sheetView>
  </sheetViews>
  <sheetFormatPr baseColWidth="10" defaultColWidth="11.54296875" defaultRowHeight="10.5" x14ac:dyDescent="0.25"/>
  <cols>
    <col min="1" max="3" width="12.6328125" style="24" customWidth="1"/>
    <col min="4" max="4" width="20.08984375" style="24" customWidth="1"/>
    <col min="5" max="5" width="9.453125" style="24" customWidth="1"/>
    <col min="6" max="6" width="12.36328125" style="24" customWidth="1"/>
    <col min="7" max="7" width="13.54296875" style="24" customWidth="1"/>
    <col min="8" max="8" width="5.36328125" style="2" customWidth="1"/>
    <col min="9" max="16384" width="11.54296875" style="3"/>
  </cols>
  <sheetData>
    <row r="1" spans="1:14" ht="67" customHeight="1" x14ac:dyDescent="0.25">
      <c r="A1" s="206" t="s">
        <v>316</v>
      </c>
      <c r="B1" s="207"/>
      <c r="C1" s="207"/>
      <c r="D1" s="207"/>
      <c r="E1" s="207"/>
      <c r="F1" s="207"/>
      <c r="G1" s="207"/>
    </row>
    <row r="2" spans="1:14" s="4" customFormat="1" x14ac:dyDescent="0.25">
      <c r="A2" s="206" t="s">
        <v>1</v>
      </c>
      <c r="B2" s="206" t="s">
        <v>2</v>
      </c>
      <c r="C2" s="206"/>
      <c r="D2" s="206"/>
      <c r="E2" s="206" t="s">
        <v>3</v>
      </c>
      <c r="F2" s="1" t="s">
        <v>4</v>
      </c>
      <c r="G2" s="1" t="s">
        <v>5</v>
      </c>
      <c r="H2" s="2"/>
    </row>
    <row r="3" spans="1:14" s="4" customFormat="1" x14ac:dyDescent="0.25">
      <c r="A3" s="206"/>
      <c r="B3" s="206"/>
      <c r="C3" s="206"/>
      <c r="D3" s="206"/>
      <c r="E3" s="206"/>
      <c r="F3" s="1" t="s">
        <v>6</v>
      </c>
      <c r="G3" s="1" t="s">
        <v>7</v>
      </c>
      <c r="H3" s="2"/>
    </row>
    <row r="4" spans="1:14" s="4" customFormat="1" x14ac:dyDescent="0.25">
      <c r="A4" s="208" t="s">
        <v>8</v>
      </c>
      <c r="B4" s="209"/>
      <c r="C4" s="209"/>
      <c r="D4" s="209"/>
      <c r="E4" s="209"/>
      <c r="F4" s="209"/>
      <c r="G4" s="210"/>
      <c r="H4" s="2"/>
    </row>
    <row r="5" spans="1:14" s="4" customFormat="1" x14ac:dyDescent="0.25">
      <c r="A5" s="5">
        <v>12</v>
      </c>
      <c r="B5" s="211" t="s">
        <v>9</v>
      </c>
      <c r="C5" s="211"/>
      <c r="D5" s="211"/>
      <c r="E5" s="7">
        <v>1</v>
      </c>
      <c r="F5" s="8">
        <v>88717</v>
      </c>
      <c r="G5" s="9">
        <v>88717</v>
      </c>
      <c r="H5" s="2"/>
    </row>
    <row r="6" spans="1:14" s="4" customFormat="1" x14ac:dyDescent="0.25">
      <c r="A6" s="5">
        <v>300</v>
      </c>
      <c r="B6" s="212" t="s">
        <v>96</v>
      </c>
      <c r="C6" s="212"/>
      <c r="D6" s="212"/>
      <c r="E6" s="7">
        <v>7</v>
      </c>
      <c r="F6" s="8">
        <v>34992</v>
      </c>
      <c r="G6" s="9">
        <v>40841.479999999996</v>
      </c>
      <c r="H6" s="2"/>
    </row>
    <row r="7" spans="1:14" s="4" customFormat="1" x14ac:dyDescent="0.25">
      <c r="A7" s="5">
        <v>500</v>
      </c>
      <c r="B7" s="212" t="s">
        <v>97</v>
      </c>
      <c r="C7" s="212"/>
      <c r="D7" s="212"/>
      <c r="E7" s="7">
        <v>19</v>
      </c>
      <c r="F7" s="8">
        <v>12478</v>
      </c>
      <c r="G7" s="9">
        <v>32183</v>
      </c>
      <c r="H7" s="2"/>
    </row>
    <row r="8" spans="1:14" s="4" customFormat="1" x14ac:dyDescent="0.25">
      <c r="A8" s="5">
        <v>600</v>
      </c>
      <c r="B8" s="212" t="s">
        <v>98</v>
      </c>
      <c r="C8" s="212"/>
      <c r="D8" s="212"/>
      <c r="E8" s="7">
        <v>28</v>
      </c>
      <c r="F8" s="8">
        <v>10777</v>
      </c>
      <c r="G8" s="9">
        <v>16324</v>
      </c>
      <c r="H8" s="2"/>
    </row>
    <row r="9" spans="1:14" s="4" customFormat="1" x14ac:dyDescent="0.25">
      <c r="A9" s="5">
        <v>700</v>
      </c>
      <c r="B9" s="211" t="s">
        <v>99</v>
      </c>
      <c r="C9" s="211"/>
      <c r="D9" s="211"/>
      <c r="E9" s="7">
        <v>28</v>
      </c>
      <c r="F9" s="8">
        <v>10077</v>
      </c>
      <c r="G9" s="9">
        <v>22068</v>
      </c>
      <c r="H9" s="2"/>
    </row>
    <row r="10" spans="1:14" s="4" customFormat="1" x14ac:dyDescent="0.25">
      <c r="A10" s="5">
        <v>800</v>
      </c>
      <c r="B10" s="211" t="s">
        <v>100</v>
      </c>
      <c r="C10" s="211"/>
      <c r="D10" s="211"/>
      <c r="E10" s="7">
        <v>14</v>
      </c>
      <c r="F10" s="8">
        <v>9603</v>
      </c>
      <c r="G10" s="9">
        <v>13257</v>
      </c>
      <c r="H10" s="2"/>
    </row>
    <row r="11" spans="1:14" x14ac:dyDescent="0.25">
      <c r="A11" s="5">
        <v>900</v>
      </c>
      <c r="B11" s="211" t="s">
        <v>101</v>
      </c>
      <c r="C11" s="211"/>
      <c r="D11" s="211"/>
      <c r="E11" s="7">
        <v>2</v>
      </c>
      <c r="F11" s="8">
        <v>9828</v>
      </c>
      <c r="G11" s="9">
        <v>13525</v>
      </c>
    </row>
    <row r="12" spans="1:14" x14ac:dyDescent="0.25">
      <c r="A12" s="5">
        <v>1000</v>
      </c>
      <c r="B12" s="211" t="s">
        <v>102</v>
      </c>
      <c r="C12" s="211"/>
      <c r="D12" s="211"/>
      <c r="E12" s="7">
        <v>20</v>
      </c>
      <c r="F12" s="8">
        <v>9243</v>
      </c>
      <c r="G12" s="9">
        <v>13256</v>
      </c>
      <c r="N12" s="160"/>
    </row>
    <row r="13" spans="1:14" x14ac:dyDescent="0.25">
      <c r="A13" s="5">
        <v>1100</v>
      </c>
      <c r="B13" s="211" t="s">
        <v>103</v>
      </c>
      <c r="C13" s="211"/>
      <c r="D13" s="211"/>
      <c r="E13" s="7">
        <v>0</v>
      </c>
      <c r="F13" s="8">
        <v>0</v>
      </c>
      <c r="G13" s="9">
        <v>0</v>
      </c>
    </row>
    <row r="14" spans="1:14" x14ac:dyDescent="0.25">
      <c r="A14" s="5">
        <v>1200</v>
      </c>
      <c r="B14" s="211" t="s">
        <v>104</v>
      </c>
      <c r="C14" s="211"/>
      <c r="D14" s="211"/>
      <c r="E14" s="7">
        <v>0</v>
      </c>
      <c r="F14" s="8">
        <v>0</v>
      </c>
      <c r="G14" s="9">
        <v>0</v>
      </c>
      <c r="H14" s="47"/>
    </row>
    <row r="15" spans="1:14" x14ac:dyDescent="0.25">
      <c r="A15" s="5">
        <v>1300</v>
      </c>
      <c r="B15" s="212" t="s">
        <v>105</v>
      </c>
      <c r="C15" s="212"/>
      <c r="D15" s="212"/>
      <c r="E15" s="7">
        <v>3</v>
      </c>
      <c r="F15" s="8">
        <v>11599</v>
      </c>
      <c r="G15" s="9">
        <v>11763</v>
      </c>
    </row>
    <row r="16" spans="1:14" s="2" customFormat="1" x14ac:dyDescent="0.25">
      <c r="A16" s="213" t="s">
        <v>13</v>
      </c>
      <c r="B16" s="214"/>
      <c r="C16" s="214"/>
      <c r="D16" s="214"/>
      <c r="E16" s="11">
        <f>SUM(E5:E15)</f>
        <v>122</v>
      </c>
      <c r="F16" s="12"/>
      <c r="G16" s="13"/>
    </row>
    <row r="17" spans="1:7" s="2" customFormat="1" x14ac:dyDescent="0.25">
      <c r="A17" s="215" t="s">
        <v>14</v>
      </c>
      <c r="B17" s="216"/>
      <c r="C17" s="216"/>
      <c r="D17" s="216"/>
      <c r="E17" s="216"/>
      <c r="F17" s="216"/>
      <c r="G17" s="217"/>
    </row>
    <row r="18" spans="1:7" s="2" customFormat="1" x14ac:dyDescent="0.25">
      <c r="A18" s="26">
        <v>5010</v>
      </c>
      <c r="B18" s="254" t="s">
        <v>106</v>
      </c>
      <c r="C18" s="254"/>
      <c r="D18" s="254"/>
      <c r="E18" s="30">
        <v>0</v>
      </c>
      <c r="F18" s="59">
        <v>0</v>
      </c>
      <c r="G18" s="60">
        <v>0</v>
      </c>
    </row>
    <row r="19" spans="1:7" s="2" customFormat="1" x14ac:dyDescent="0.25">
      <c r="A19" s="26">
        <v>5030</v>
      </c>
      <c r="B19" s="254" t="s">
        <v>115</v>
      </c>
      <c r="C19" s="254"/>
      <c r="D19" s="254"/>
      <c r="E19" s="30">
        <v>0</v>
      </c>
      <c r="F19" s="59">
        <v>0</v>
      </c>
      <c r="G19" s="60">
        <v>0</v>
      </c>
    </row>
    <row r="20" spans="1:7" s="2" customFormat="1" x14ac:dyDescent="0.25">
      <c r="A20" s="243" t="s">
        <v>15</v>
      </c>
      <c r="B20" s="244"/>
      <c r="C20" s="244"/>
      <c r="D20" s="244"/>
      <c r="E20" s="51">
        <f>SUM(E18:E19)</f>
        <v>0</v>
      </c>
      <c r="F20" s="52"/>
      <c r="G20" s="53"/>
    </row>
    <row r="21" spans="1:7" s="2" customFormat="1" x14ac:dyDescent="0.25">
      <c r="A21" s="208" t="s">
        <v>16</v>
      </c>
      <c r="B21" s="209"/>
      <c r="C21" s="209"/>
      <c r="D21" s="209"/>
      <c r="E21" s="209"/>
      <c r="F21" s="209"/>
      <c r="G21" s="210"/>
    </row>
    <row r="22" spans="1:7" s="2" customFormat="1" x14ac:dyDescent="0.25">
      <c r="A22" s="26">
        <v>99999</v>
      </c>
      <c r="B22" s="254" t="s">
        <v>17</v>
      </c>
      <c r="C22" s="254"/>
      <c r="D22" s="254"/>
      <c r="E22" s="27">
        <v>0</v>
      </c>
      <c r="F22" s="59">
        <v>0</v>
      </c>
      <c r="G22" s="60">
        <v>0</v>
      </c>
    </row>
    <row r="23" spans="1:7" s="2" customFormat="1" x14ac:dyDescent="0.25">
      <c r="A23" s="26">
        <v>77777</v>
      </c>
      <c r="B23" s="64" t="s">
        <v>110</v>
      </c>
      <c r="C23" s="64"/>
      <c r="D23" s="64"/>
      <c r="E23" s="27">
        <v>3</v>
      </c>
      <c r="F23" s="59">
        <v>7483</v>
      </c>
      <c r="G23" s="60">
        <v>9384</v>
      </c>
    </row>
    <row r="24" spans="1:7" s="2" customFormat="1" x14ac:dyDescent="0.25">
      <c r="A24" s="243" t="s">
        <v>19</v>
      </c>
      <c r="B24" s="244"/>
      <c r="C24" s="244"/>
      <c r="D24" s="244"/>
      <c r="E24" s="51">
        <f>SUM(E22)</f>
        <v>0</v>
      </c>
      <c r="F24" s="52"/>
      <c r="G24" s="53"/>
    </row>
    <row r="25" spans="1:7" s="2" customFormat="1" x14ac:dyDescent="0.25">
      <c r="A25" s="245" t="s">
        <v>20</v>
      </c>
      <c r="B25" s="246"/>
      <c r="C25" s="246"/>
      <c r="D25" s="246"/>
      <c r="E25" s="54">
        <v>125</v>
      </c>
      <c r="F25" s="55"/>
      <c r="G25" s="56"/>
    </row>
    <row r="26" spans="1:7" s="2" customFormat="1" x14ac:dyDescent="0.25">
      <c r="A26" s="241" t="s">
        <v>21</v>
      </c>
      <c r="B26" s="241"/>
      <c r="C26" s="241"/>
      <c r="D26" s="241"/>
      <c r="E26" s="241"/>
      <c r="F26" s="241"/>
      <c r="G26" s="241"/>
    </row>
    <row r="27" spans="1:7" s="2" customFormat="1" x14ac:dyDescent="0.25">
      <c r="A27" s="57"/>
      <c r="B27" s="57"/>
      <c r="C27" s="57"/>
      <c r="D27" s="57"/>
      <c r="E27" s="57"/>
      <c r="F27" s="57"/>
      <c r="G27" s="57"/>
    </row>
  </sheetData>
  <mergeCells count="26">
    <mergeCell ref="A17:G17"/>
    <mergeCell ref="B18:D18"/>
    <mergeCell ref="B19:D19"/>
    <mergeCell ref="A20:D20"/>
    <mergeCell ref="B14:D14"/>
    <mergeCell ref="B15:D15"/>
    <mergeCell ref="A16:D16"/>
    <mergeCell ref="B13:D13"/>
    <mergeCell ref="A1:G1"/>
    <mergeCell ref="A2:A3"/>
    <mergeCell ref="B2:D3"/>
    <mergeCell ref="E2:E3"/>
    <mergeCell ref="A4:G4"/>
    <mergeCell ref="B5:D5"/>
    <mergeCell ref="B6:D6"/>
    <mergeCell ref="B7:D7"/>
    <mergeCell ref="B8:D8"/>
    <mergeCell ref="B9:D9"/>
    <mergeCell ref="B10:D10"/>
    <mergeCell ref="B11:D11"/>
    <mergeCell ref="B12:D12"/>
    <mergeCell ref="A21:G21"/>
    <mergeCell ref="B22:D22"/>
    <mergeCell ref="A24:D24"/>
    <mergeCell ref="A25:D25"/>
    <mergeCell ref="A26:G26"/>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24FA9-5189-4877-8C4B-9547FE31D433}">
  <dimension ref="A1:E23"/>
  <sheetViews>
    <sheetView topLeftCell="A10" workbookViewId="0">
      <selection sqref="A1:E23"/>
    </sheetView>
  </sheetViews>
  <sheetFormatPr baseColWidth="10" defaultColWidth="11.453125" defaultRowHeight="10.5" x14ac:dyDescent="0.25"/>
  <cols>
    <col min="1" max="1" width="13.36328125" style="3" customWidth="1"/>
    <col min="2" max="2" width="12.6328125" style="3" customWidth="1"/>
    <col min="3" max="4" width="20.6328125" style="3" customWidth="1"/>
    <col min="5" max="5" width="15.6328125" style="4" customWidth="1"/>
    <col min="6" max="16384" width="11.453125" style="3"/>
  </cols>
  <sheetData>
    <row r="1" spans="1:5" ht="67" customHeight="1" x14ac:dyDescent="0.25">
      <c r="A1" s="256" t="s">
        <v>315</v>
      </c>
      <c r="B1" s="257"/>
      <c r="C1" s="257"/>
      <c r="D1" s="257"/>
      <c r="E1" s="258"/>
    </row>
    <row r="2" spans="1:5" x14ac:dyDescent="0.25">
      <c r="A2" s="37" t="s">
        <v>23</v>
      </c>
      <c r="B2" s="37" t="s">
        <v>24</v>
      </c>
      <c r="C2" s="256" t="s">
        <v>25</v>
      </c>
      <c r="D2" s="258"/>
      <c r="E2" s="159" t="s">
        <v>26</v>
      </c>
    </row>
    <row r="3" spans="1:5" x14ac:dyDescent="0.25">
      <c r="A3" s="259" t="s">
        <v>27</v>
      </c>
      <c r="B3" s="18">
        <v>1130</v>
      </c>
      <c r="C3" s="218" t="s">
        <v>28</v>
      </c>
      <c r="D3" s="218"/>
      <c r="E3" s="29">
        <v>11672727</v>
      </c>
    </row>
    <row r="4" spans="1:5" x14ac:dyDescent="0.25">
      <c r="A4" s="259"/>
      <c r="B4" s="18">
        <v>1210</v>
      </c>
      <c r="C4" s="212" t="s">
        <v>29</v>
      </c>
      <c r="D4" s="212"/>
      <c r="E4" s="29">
        <v>0</v>
      </c>
    </row>
    <row r="5" spans="1:5" x14ac:dyDescent="0.25">
      <c r="A5" s="259"/>
      <c r="B5" s="18">
        <v>1220</v>
      </c>
      <c r="C5" s="212" t="s">
        <v>30</v>
      </c>
      <c r="D5" s="212"/>
      <c r="E5" s="29">
        <v>269388</v>
      </c>
    </row>
    <row r="6" spans="1:5" x14ac:dyDescent="0.25">
      <c r="A6" s="259"/>
      <c r="B6" s="18">
        <v>1230</v>
      </c>
      <c r="C6" s="212" t="s">
        <v>31</v>
      </c>
      <c r="D6" s="212"/>
      <c r="E6" s="29">
        <v>0</v>
      </c>
    </row>
    <row r="7" spans="1:5" x14ac:dyDescent="0.25">
      <c r="A7" s="259"/>
      <c r="B7" s="18">
        <v>1310</v>
      </c>
      <c r="C7" s="212" t="s">
        <v>32</v>
      </c>
      <c r="D7" s="212"/>
      <c r="E7" s="29">
        <v>551280</v>
      </c>
    </row>
    <row r="8" spans="1:5" x14ac:dyDescent="0.25">
      <c r="A8" s="259"/>
      <c r="B8" s="18">
        <v>1340</v>
      </c>
      <c r="C8" s="212" t="s">
        <v>34</v>
      </c>
      <c r="D8" s="212"/>
      <c r="E8" s="29">
        <v>8147049</v>
      </c>
    </row>
    <row r="9" spans="1:5" x14ac:dyDescent="0.25">
      <c r="A9" s="259"/>
      <c r="B9" s="18">
        <v>1540</v>
      </c>
      <c r="C9" s="212" t="s">
        <v>35</v>
      </c>
      <c r="D9" s="212"/>
      <c r="E9" s="29">
        <v>3693864</v>
      </c>
    </row>
    <row r="10" spans="1:5" x14ac:dyDescent="0.25">
      <c r="A10" s="259"/>
      <c r="B10" s="18">
        <v>1590</v>
      </c>
      <c r="C10" s="212" t="s">
        <v>36</v>
      </c>
      <c r="D10" s="212"/>
      <c r="E10" s="29">
        <v>0</v>
      </c>
    </row>
    <row r="11" spans="1:5" x14ac:dyDescent="0.25">
      <c r="A11" s="312" t="s">
        <v>37</v>
      </c>
      <c r="B11" s="7">
        <v>1310</v>
      </c>
      <c r="C11" s="212" t="s">
        <v>32</v>
      </c>
      <c r="D11" s="212"/>
      <c r="E11" s="29">
        <v>813108</v>
      </c>
    </row>
    <row r="12" spans="1:5" ht="21" x14ac:dyDescent="0.25">
      <c r="A12" s="261"/>
      <c r="B12" s="7">
        <v>1320</v>
      </c>
      <c r="C12" s="10" t="s">
        <v>33</v>
      </c>
      <c r="D12" s="10"/>
      <c r="E12" s="29">
        <v>3787893</v>
      </c>
    </row>
    <row r="13" spans="1:5" x14ac:dyDescent="0.25">
      <c r="A13" s="261"/>
      <c r="B13" s="7">
        <v>1540</v>
      </c>
      <c r="C13" s="212" t="s">
        <v>35</v>
      </c>
      <c r="D13" s="212"/>
      <c r="E13" s="29">
        <v>681159</v>
      </c>
    </row>
    <row r="14" spans="1:5" x14ac:dyDescent="0.25">
      <c r="A14" s="261"/>
      <c r="B14" s="7">
        <v>1550</v>
      </c>
      <c r="C14" s="212" t="s">
        <v>38</v>
      </c>
      <c r="D14" s="212"/>
      <c r="E14" s="29">
        <v>0</v>
      </c>
    </row>
    <row r="15" spans="1:5" x14ac:dyDescent="0.25">
      <c r="A15" s="261"/>
      <c r="B15" s="7">
        <v>1590</v>
      </c>
      <c r="C15" s="212" t="s">
        <v>36</v>
      </c>
      <c r="D15" s="212"/>
      <c r="E15" s="29">
        <v>557081</v>
      </c>
    </row>
    <row r="16" spans="1:5" x14ac:dyDescent="0.25">
      <c r="A16" s="315"/>
      <c r="B16" s="7">
        <v>1710</v>
      </c>
      <c r="C16" s="212" t="s">
        <v>39</v>
      </c>
      <c r="D16" s="212"/>
      <c r="E16" s="29">
        <v>1773652</v>
      </c>
    </row>
    <row r="17" spans="1:5" x14ac:dyDescent="0.25">
      <c r="A17" s="261" t="s">
        <v>40</v>
      </c>
      <c r="B17" s="7">
        <v>1410</v>
      </c>
      <c r="C17" s="212" t="s">
        <v>41</v>
      </c>
      <c r="D17" s="212"/>
      <c r="E17" s="29">
        <v>1318502</v>
      </c>
    </row>
    <row r="18" spans="1:5" x14ac:dyDescent="0.25">
      <c r="A18" s="261"/>
      <c r="B18" s="7">
        <v>1420</v>
      </c>
      <c r="C18" s="212" t="s">
        <v>42</v>
      </c>
      <c r="D18" s="212"/>
      <c r="E18" s="29">
        <v>640961</v>
      </c>
    </row>
    <row r="19" spans="1:5" x14ac:dyDescent="0.25">
      <c r="A19" s="261"/>
      <c r="B19" s="7">
        <v>1430</v>
      </c>
      <c r="C19" s="212" t="s">
        <v>43</v>
      </c>
      <c r="D19" s="212"/>
      <c r="E19" s="29">
        <v>736692</v>
      </c>
    </row>
    <row r="20" spans="1:5" x14ac:dyDescent="0.25">
      <c r="A20" s="261"/>
      <c r="B20" s="7">
        <v>1440</v>
      </c>
      <c r="C20" s="212" t="s">
        <v>44</v>
      </c>
      <c r="D20" s="212"/>
      <c r="E20" s="29">
        <v>109800</v>
      </c>
    </row>
    <row r="21" spans="1:5" x14ac:dyDescent="0.25">
      <c r="A21" s="261"/>
      <c r="B21" s="7">
        <v>1510</v>
      </c>
      <c r="C21" s="352" t="s">
        <v>45</v>
      </c>
      <c r="D21" s="352"/>
      <c r="E21" s="29">
        <v>579879</v>
      </c>
    </row>
    <row r="22" spans="1:5" x14ac:dyDescent="0.25">
      <c r="A22" s="69" t="s">
        <v>46</v>
      </c>
      <c r="B22" s="70">
        <v>1610</v>
      </c>
      <c r="C22" s="350" t="s">
        <v>47</v>
      </c>
      <c r="D22" s="350"/>
      <c r="E22" s="158">
        <v>0</v>
      </c>
    </row>
    <row r="23" spans="1:5" x14ac:dyDescent="0.25">
      <c r="A23" s="262" t="s">
        <v>48</v>
      </c>
      <c r="B23" s="263"/>
      <c r="C23" s="263"/>
      <c r="D23" s="351"/>
      <c r="E23" s="71">
        <f>SUM(E3:E22)</f>
        <v>35333035</v>
      </c>
    </row>
  </sheetData>
  <mergeCells count="25">
    <mergeCell ref="A1:E1"/>
    <mergeCell ref="C2:D2"/>
    <mergeCell ref="A3:A10"/>
    <mergeCell ref="C3:D3"/>
    <mergeCell ref="C4:D4"/>
    <mergeCell ref="C5:D5"/>
    <mergeCell ref="C6:D6"/>
    <mergeCell ref="C7:D7"/>
    <mergeCell ref="C8:D8"/>
    <mergeCell ref="C9:D9"/>
    <mergeCell ref="C10:D10"/>
    <mergeCell ref="A11:A16"/>
    <mergeCell ref="C11:D11"/>
    <mergeCell ref="C13:D13"/>
    <mergeCell ref="C14:D14"/>
    <mergeCell ref="C15:D15"/>
    <mergeCell ref="C16:D16"/>
    <mergeCell ref="C22:D22"/>
    <mergeCell ref="A23:D23"/>
    <mergeCell ref="A17:A21"/>
    <mergeCell ref="C17:D17"/>
    <mergeCell ref="C18:D18"/>
    <mergeCell ref="C19:D19"/>
    <mergeCell ref="C20:D20"/>
    <mergeCell ref="C21:D21"/>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0B990-EB87-409B-AFBE-F99436D4D85A}">
  <dimension ref="A1:H28"/>
  <sheetViews>
    <sheetView topLeftCell="A25" workbookViewId="0">
      <selection activeCell="I1" sqref="I1"/>
    </sheetView>
  </sheetViews>
  <sheetFormatPr baseColWidth="10" defaultColWidth="11.54296875" defaultRowHeight="10.5" x14ac:dyDescent="0.25"/>
  <cols>
    <col min="1" max="3" width="12.6328125" style="24" customWidth="1"/>
    <col min="4" max="4" width="20.08984375" style="24" customWidth="1"/>
    <col min="5" max="5" width="9.453125" style="24" customWidth="1"/>
    <col min="6" max="6" width="12.36328125" style="24" customWidth="1"/>
    <col min="7" max="7" width="13.54296875" style="24" customWidth="1"/>
    <col min="8" max="8" width="5.36328125" style="2" customWidth="1"/>
    <col min="9" max="16384" width="11.54296875" style="3"/>
  </cols>
  <sheetData>
    <row r="1" spans="1:8" ht="67" customHeight="1" x14ac:dyDescent="0.25">
      <c r="A1" s="206" t="s">
        <v>317</v>
      </c>
      <c r="B1" s="207"/>
      <c r="C1" s="207"/>
      <c r="D1" s="207"/>
      <c r="E1" s="207"/>
      <c r="F1" s="207"/>
      <c r="G1" s="207"/>
    </row>
    <row r="2" spans="1:8" s="4" customFormat="1" x14ac:dyDescent="0.25">
      <c r="A2" s="206" t="s">
        <v>1</v>
      </c>
      <c r="B2" s="206" t="s">
        <v>2</v>
      </c>
      <c r="C2" s="206"/>
      <c r="D2" s="206"/>
      <c r="E2" s="206" t="s">
        <v>3</v>
      </c>
      <c r="F2" s="1" t="s">
        <v>4</v>
      </c>
      <c r="G2" s="1" t="s">
        <v>5</v>
      </c>
      <c r="H2" s="2"/>
    </row>
    <row r="3" spans="1:8" s="4" customFormat="1" x14ac:dyDescent="0.25">
      <c r="A3" s="206"/>
      <c r="B3" s="206"/>
      <c r="C3" s="206"/>
      <c r="D3" s="206"/>
      <c r="E3" s="206"/>
      <c r="F3" s="1" t="s">
        <v>6</v>
      </c>
      <c r="G3" s="1" t="s">
        <v>7</v>
      </c>
      <c r="H3" s="2"/>
    </row>
    <row r="4" spans="1:8" s="4" customFormat="1" x14ac:dyDescent="0.25">
      <c r="A4" s="208" t="s">
        <v>8</v>
      </c>
      <c r="B4" s="209"/>
      <c r="C4" s="209"/>
      <c r="D4" s="209"/>
      <c r="E4" s="209"/>
      <c r="F4" s="209"/>
      <c r="G4" s="210"/>
      <c r="H4" s="2"/>
    </row>
    <row r="5" spans="1:8" s="4" customFormat="1" x14ac:dyDescent="0.25">
      <c r="A5" s="26">
        <v>12</v>
      </c>
      <c r="B5" s="247" t="s">
        <v>9</v>
      </c>
      <c r="C5" s="247"/>
      <c r="D5" s="247"/>
      <c r="E5" s="30">
        <v>1</v>
      </c>
      <c r="F5" s="59">
        <v>69451</v>
      </c>
      <c r="G5" s="60">
        <v>69451</v>
      </c>
      <c r="H5" s="2"/>
    </row>
    <row r="6" spans="1:8" s="4" customFormat="1" x14ac:dyDescent="0.25">
      <c r="A6" s="26">
        <v>300</v>
      </c>
      <c r="B6" s="248" t="s">
        <v>96</v>
      </c>
      <c r="C6" s="248"/>
      <c r="D6" s="248"/>
      <c r="E6" s="7">
        <v>7</v>
      </c>
      <c r="F6" s="59">
        <v>35445</v>
      </c>
      <c r="G6" s="60">
        <v>55175</v>
      </c>
      <c r="H6" s="2"/>
    </row>
    <row r="7" spans="1:8" s="4" customFormat="1" x14ac:dyDescent="0.25">
      <c r="A7" s="26">
        <v>500</v>
      </c>
      <c r="B7" s="248" t="s">
        <v>97</v>
      </c>
      <c r="C7" s="248"/>
      <c r="D7" s="248"/>
      <c r="E7" s="30">
        <v>7</v>
      </c>
      <c r="F7" s="59">
        <v>18721</v>
      </c>
      <c r="G7" s="60">
        <v>32521</v>
      </c>
      <c r="H7" s="2"/>
    </row>
    <row r="8" spans="1:8" s="4" customFormat="1" x14ac:dyDescent="0.25">
      <c r="A8" s="26">
        <v>600</v>
      </c>
      <c r="B8" s="248" t="s">
        <v>98</v>
      </c>
      <c r="C8" s="248"/>
      <c r="D8" s="248"/>
      <c r="E8" s="30">
        <v>1</v>
      </c>
      <c r="F8" s="59">
        <v>14977</v>
      </c>
      <c r="G8" s="60">
        <v>14977</v>
      </c>
      <c r="H8" s="2"/>
    </row>
    <row r="9" spans="1:8" s="4" customFormat="1" x14ac:dyDescent="0.25">
      <c r="A9" s="26">
        <v>700</v>
      </c>
      <c r="B9" s="247" t="s">
        <v>99</v>
      </c>
      <c r="C9" s="247"/>
      <c r="D9" s="247"/>
      <c r="E9" s="30">
        <v>0</v>
      </c>
      <c r="F9" s="59">
        <v>0</v>
      </c>
      <c r="G9" s="60">
        <v>0</v>
      </c>
      <c r="H9" s="2"/>
    </row>
    <row r="10" spans="1:8" s="4" customFormat="1" x14ac:dyDescent="0.25">
      <c r="A10" s="26">
        <v>800</v>
      </c>
      <c r="B10" s="247" t="s">
        <v>100</v>
      </c>
      <c r="C10" s="247"/>
      <c r="D10" s="247"/>
      <c r="E10" s="30">
        <v>1</v>
      </c>
      <c r="F10" s="59">
        <v>9603</v>
      </c>
      <c r="G10" s="60">
        <v>9603</v>
      </c>
      <c r="H10" s="2"/>
    </row>
    <row r="11" spans="1:8" x14ac:dyDescent="0.25">
      <c r="A11" s="26">
        <v>900</v>
      </c>
      <c r="B11" s="247" t="s">
        <v>101</v>
      </c>
      <c r="C11" s="247"/>
      <c r="D11" s="247"/>
      <c r="E11" s="30">
        <v>0</v>
      </c>
      <c r="F11" s="59">
        <v>0</v>
      </c>
      <c r="G11" s="60">
        <v>0</v>
      </c>
    </row>
    <row r="12" spans="1:8" x14ac:dyDescent="0.25">
      <c r="A12" s="26">
        <v>1000</v>
      </c>
      <c r="B12" s="247" t="s">
        <v>318</v>
      </c>
      <c r="C12" s="247"/>
      <c r="D12" s="247"/>
      <c r="E12" s="30">
        <v>1</v>
      </c>
      <c r="F12" s="59">
        <v>9243</v>
      </c>
      <c r="G12" s="60">
        <v>9243</v>
      </c>
    </row>
    <row r="13" spans="1:8" x14ac:dyDescent="0.25">
      <c r="A13" s="26">
        <v>1100</v>
      </c>
      <c r="B13" s="247" t="s">
        <v>103</v>
      </c>
      <c r="C13" s="247"/>
      <c r="D13" s="247"/>
      <c r="E13" s="30">
        <v>0</v>
      </c>
      <c r="F13" s="59">
        <v>0</v>
      </c>
      <c r="G13" s="60">
        <v>0</v>
      </c>
    </row>
    <row r="14" spans="1:8" x14ac:dyDescent="0.25">
      <c r="A14" s="26">
        <v>1200</v>
      </c>
      <c r="B14" s="247" t="s">
        <v>104</v>
      </c>
      <c r="C14" s="247"/>
      <c r="D14" s="247"/>
      <c r="E14" s="30">
        <v>0</v>
      </c>
      <c r="F14" s="59">
        <v>0</v>
      </c>
      <c r="G14" s="60">
        <v>0</v>
      </c>
      <c r="H14" s="47"/>
    </row>
    <row r="15" spans="1:8" x14ac:dyDescent="0.25">
      <c r="A15" s="26">
        <v>1300</v>
      </c>
      <c r="B15" s="248" t="s">
        <v>105</v>
      </c>
      <c r="C15" s="248"/>
      <c r="D15" s="248"/>
      <c r="E15" s="30">
        <v>1</v>
      </c>
      <c r="F15" s="59">
        <v>9229</v>
      </c>
      <c r="G15" s="60">
        <v>9229</v>
      </c>
    </row>
    <row r="16" spans="1:8" s="2" customFormat="1" x14ac:dyDescent="0.25">
      <c r="A16" s="249" t="s">
        <v>13</v>
      </c>
      <c r="B16" s="250"/>
      <c r="C16" s="250"/>
      <c r="D16" s="250"/>
      <c r="E16" s="61">
        <f>SUM(E5:E15)</f>
        <v>19</v>
      </c>
      <c r="F16" s="62"/>
      <c r="G16" s="63"/>
    </row>
    <row r="17" spans="1:7" s="2" customFormat="1" x14ac:dyDescent="0.25">
      <c r="A17" s="251" t="s">
        <v>14</v>
      </c>
      <c r="B17" s="252"/>
      <c r="C17" s="252"/>
      <c r="D17" s="252"/>
      <c r="E17" s="252"/>
      <c r="F17" s="252"/>
      <c r="G17" s="253"/>
    </row>
    <row r="18" spans="1:7" s="2" customFormat="1" x14ac:dyDescent="0.25">
      <c r="A18" s="26">
        <v>5010</v>
      </c>
      <c r="B18" s="254" t="s">
        <v>106</v>
      </c>
      <c r="C18" s="254"/>
      <c r="D18" s="254"/>
      <c r="E18" s="30">
        <v>2</v>
      </c>
      <c r="F18" s="59">
        <v>9904</v>
      </c>
      <c r="G18" s="60">
        <v>10204</v>
      </c>
    </row>
    <row r="19" spans="1:7" s="2" customFormat="1" x14ac:dyDescent="0.25">
      <c r="A19" s="26">
        <v>5020</v>
      </c>
      <c r="B19" s="254" t="s">
        <v>59</v>
      </c>
      <c r="C19" s="254"/>
      <c r="D19" s="254"/>
      <c r="E19" s="30">
        <v>1</v>
      </c>
      <c r="F19" s="59">
        <v>9909</v>
      </c>
      <c r="G19" s="60">
        <v>9909</v>
      </c>
    </row>
    <row r="20" spans="1:7" s="2" customFormat="1" x14ac:dyDescent="0.25">
      <c r="A20" s="243" t="s">
        <v>15</v>
      </c>
      <c r="B20" s="244"/>
      <c r="C20" s="244"/>
      <c r="D20" s="244"/>
      <c r="E20" s="51">
        <f>SUM(E18:E19)</f>
        <v>3</v>
      </c>
      <c r="F20" s="52"/>
      <c r="G20" s="53"/>
    </row>
    <row r="21" spans="1:7" s="2" customFormat="1" x14ac:dyDescent="0.25">
      <c r="A21" s="208" t="s">
        <v>16</v>
      </c>
      <c r="B21" s="209"/>
      <c r="C21" s="209"/>
      <c r="D21" s="209"/>
      <c r="E21" s="209"/>
      <c r="F21" s="209"/>
      <c r="G21" s="210"/>
    </row>
    <row r="22" spans="1:7" s="2" customFormat="1" x14ac:dyDescent="0.25">
      <c r="A22" s="26">
        <v>99999</v>
      </c>
      <c r="B22" s="254" t="s">
        <v>17</v>
      </c>
      <c r="C22" s="254"/>
      <c r="D22" s="254"/>
      <c r="E22" s="27">
        <v>16</v>
      </c>
      <c r="F22" s="59">
        <v>8715.68</v>
      </c>
      <c r="G22" s="60">
        <v>34317.9</v>
      </c>
    </row>
    <row r="23" spans="1:7" s="2" customFormat="1" x14ac:dyDescent="0.25">
      <c r="A23" s="26">
        <v>77777</v>
      </c>
      <c r="B23" s="64" t="s">
        <v>110</v>
      </c>
      <c r="C23" s="64"/>
      <c r="D23" s="64"/>
      <c r="E23" s="27">
        <v>0</v>
      </c>
      <c r="F23" s="59">
        <v>0</v>
      </c>
      <c r="G23" s="60">
        <v>0</v>
      </c>
    </row>
    <row r="24" spans="1:7" s="2" customFormat="1" x14ac:dyDescent="0.25">
      <c r="A24" s="243" t="s">
        <v>19</v>
      </c>
      <c r="B24" s="244"/>
      <c r="C24" s="244"/>
      <c r="D24" s="244"/>
      <c r="E24" s="51">
        <f>SUM(E22)</f>
        <v>16</v>
      </c>
      <c r="F24" s="52"/>
      <c r="G24" s="53"/>
    </row>
    <row r="25" spans="1:7" s="2" customFormat="1" x14ac:dyDescent="0.25">
      <c r="A25" s="245" t="s">
        <v>20</v>
      </c>
      <c r="B25" s="246"/>
      <c r="C25" s="246"/>
      <c r="D25" s="246"/>
      <c r="E25" s="54">
        <f>E16+E24+E20</f>
        <v>38</v>
      </c>
      <c r="F25" s="55"/>
      <c r="G25" s="56"/>
    </row>
    <row r="26" spans="1:7" s="2" customFormat="1" x14ac:dyDescent="0.25">
      <c r="A26" s="353" t="s">
        <v>21</v>
      </c>
      <c r="B26" s="353"/>
      <c r="C26" s="353"/>
      <c r="D26" s="353"/>
      <c r="E26" s="353"/>
      <c r="F26" s="353"/>
      <c r="G26" s="353"/>
    </row>
    <row r="27" spans="1:7" s="2" customFormat="1" x14ac:dyDescent="0.25">
      <c r="A27" s="57"/>
      <c r="B27" s="57"/>
      <c r="C27" s="57"/>
      <c r="D27" s="57"/>
      <c r="E27" s="57"/>
      <c r="F27" s="57"/>
      <c r="G27" s="57"/>
    </row>
    <row r="28" spans="1:7" s="2" customFormat="1" x14ac:dyDescent="0.25">
      <c r="A28" s="24"/>
      <c r="B28" s="24"/>
      <c r="C28" s="24"/>
      <c r="D28" s="24"/>
      <c r="E28" s="24"/>
      <c r="F28" s="24"/>
      <c r="G28" s="24"/>
    </row>
  </sheetData>
  <mergeCells count="26">
    <mergeCell ref="B5:D5"/>
    <mergeCell ref="A1:G1"/>
    <mergeCell ref="A2:A3"/>
    <mergeCell ref="B2:D3"/>
    <mergeCell ref="E2:E3"/>
    <mergeCell ref="A4:G4"/>
    <mergeCell ref="A17:G17"/>
    <mergeCell ref="B6:D6"/>
    <mergeCell ref="B7:D7"/>
    <mergeCell ref="B8:D8"/>
    <mergeCell ref="B9:D9"/>
    <mergeCell ref="B10:D10"/>
    <mergeCell ref="B11:D11"/>
    <mergeCell ref="B12:D12"/>
    <mergeCell ref="B13:D13"/>
    <mergeCell ref="B14:D14"/>
    <mergeCell ref="B15:D15"/>
    <mergeCell ref="A16:D16"/>
    <mergeCell ref="A25:D25"/>
    <mergeCell ref="A26:G26"/>
    <mergeCell ref="B18:D18"/>
    <mergeCell ref="B19:D19"/>
    <mergeCell ref="A20:D20"/>
    <mergeCell ref="A21:G21"/>
    <mergeCell ref="B22:D22"/>
    <mergeCell ref="A24:D24"/>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357CB-6B0D-4244-80A8-0DF3DEFD248C}">
  <dimension ref="A1:D22"/>
  <sheetViews>
    <sheetView workbookViewId="0">
      <selection sqref="A1:D22"/>
    </sheetView>
  </sheetViews>
  <sheetFormatPr baseColWidth="10" defaultColWidth="11.453125" defaultRowHeight="10.5" x14ac:dyDescent="0.25"/>
  <cols>
    <col min="1" max="1" width="13.36328125" style="24" customWidth="1"/>
    <col min="2" max="2" width="12.6328125" style="24" customWidth="1"/>
    <col min="3" max="3" width="40.36328125" style="24" customWidth="1"/>
    <col min="4" max="4" width="15.6328125" style="2" customWidth="1"/>
    <col min="5" max="16384" width="11.453125" style="24"/>
  </cols>
  <sheetData>
    <row r="1" spans="1:4" ht="67" customHeight="1" x14ac:dyDescent="0.25">
      <c r="A1" s="226" t="s">
        <v>319</v>
      </c>
      <c r="B1" s="227"/>
      <c r="C1" s="227"/>
      <c r="D1" s="228"/>
    </row>
    <row r="2" spans="1:4" x14ac:dyDescent="0.25">
      <c r="A2" s="1" t="s">
        <v>23</v>
      </c>
      <c r="B2" s="1" t="s">
        <v>24</v>
      </c>
      <c r="C2" s="1" t="s">
        <v>25</v>
      </c>
      <c r="D2" s="25" t="s">
        <v>26</v>
      </c>
    </row>
    <row r="3" spans="1:4" x14ac:dyDescent="0.25">
      <c r="A3" s="229" t="s">
        <v>27</v>
      </c>
      <c r="B3" s="27">
        <v>1130</v>
      </c>
      <c r="C3" s="28" t="s">
        <v>28</v>
      </c>
      <c r="D3" s="117">
        <v>2052412</v>
      </c>
    </row>
    <row r="4" spans="1:4" x14ac:dyDescent="0.25">
      <c r="A4" s="229"/>
      <c r="B4" s="27">
        <v>1210</v>
      </c>
      <c r="C4" s="28" t="s">
        <v>29</v>
      </c>
      <c r="D4" s="117">
        <v>3338745</v>
      </c>
    </row>
    <row r="5" spans="1:4" x14ac:dyDescent="0.25">
      <c r="A5" s="229"/>
      <c r="B5" s="27">
        <v>1220</v>
      </c>
      <c r="C5" s="28" t="s">
        <v>30</v>
      </c>
      <c r="D5" s="117">
        <v>0</v>
      </c>
    </row>
    <row r="6" spans="1:4" x14ac:dyDescent="0.25">
      <c r="A6" s="229"/>
      <c r="B6" s="27">
        <v>1230</v>
      </c>
      <c r="C6" s="28" t="s">
        <v>31</v>
      </c>
      <c r="D6" s="117">
        <v>0</v>
      </c>
    </row>
    <row r="7" spans="1:4" x14ac:dyDescent="0.25">
      <c r="A7" s="229"/>
      <c r="B7" s="27">
        <v>1310</v>
      </c>
      <c r="C7" s="28" t="s">
        <v>32</v>
      </c>
      <c r="D7" s="117">
        <v>125200</v>
      </c>
    </row>
    <row r="8" spans="1:4" x14ac:dyDescent="0.25">
      <c r="A8" s="229"/>
      <c r="B8" s="27">
        <v>1340</v>
      </c>
      <c r="C8" s="28" t="s">
        <v>34</v>
      </c>
      <c r="D8" s="117">
        <v>3858120</v>
      </c>
    </row>
    <row r="9" spans="1:4" x14ac:dyDescent="0.25">
      <c r="A9" s="229"/>
      <c r="B9" s="27">
        <v>1540</v>
      </c>
      <c r="C9" s="28" t="s">
        <v>35</v>
      </c>
      <c r="D9" s="117">
        <v>899820</v>
      </c>
    </row>
    <row r="10" spans="1:4" x14ac:dyDescent="0.25">
      <c r="A10" s="340" t="s">
        <v>37</v>
      </c>
      <c r="B10" s="30">
        <v>1310</v>
      </c>
      <c r="C10" s="28" t="s">
        <v>32</v>
      </c>
      <c r="D10" s="117">
        <v>0</v>
      </c>
    </row>
    <row r="11" spans="1:4" x14ac:dyDescent="0.25">
      <c r="A11" s="231"/>
      <c r="B11" s="30">
        <v>1320</v>
      </c>
      <c r="C11" s="28" t="s">
        <v>33</v>
      </c>
      <c r="D11" s="117">
        <v>700550</v>
      </c>
    </row>
    <row r="12" spans="1:4" x14ac:dyDescent="0.25">
      <c r="A12" s="231"/>
      <c r="B12" s="30">
        <v>1540</v>
      </c>
      <c r="C12" s="28" t="s">
        <v>35</v>
      </c>
      <c r="D12" s="117">
        <v>118250</v>
      </c>
    </row>
    <row r="13" spans="1:4" x14ac:dyDescent="0.25">
      <c r="A13" s="231"/>
      <c r="B13" s="30">
        <v>1550</v>
      </c>
      <c r="C13" s="28" t="s">
        <v>38</v>
      </c>
      <c r="D13" s="117">
        <v>4200</v>
      </c>
    </row>
    <row r="14" spans="1:4" x14ac:dyDescent="0.25">
      <c r="A14" s="231"/>
      <c r="B14" s="30">
        <v>1590</v>
      </c>
      <c r="C14" s="28" t="s">
        <v>36</v>
      </c>
      <c r="D14" s="117">
        <v>177880</v>
      </c>
    </row>
    <row r="15" spans="1:4" x14ac:dyDescent="0.25">
      <c r="A15" s="349"/>
      <c r="B15" s="30">
        <v>1710</v>
      </c>
      <c r="C15" s="28" t="s">
        <v>39</v>
      </c>
      <c r="D15" s="117">
        <v>189614</v>
      </c>
    </row>
    <row r="16" spans="1:4" x14ac:dyDescent="0.25">
      <c r="A16" s="231" t="s">
        <v>40</v>
      </c>
      <c r="B16" s="30">
        <v>1410</v>
      </c>
      <c r="C16" s="28" t="s">
        <v>41</v>
      </c>
      <c r="D16" s="117">
        <v>209728</v>
      </c>
    </row>
    <row r="17" spans="1:4" x14ac:dyDescent="0.25">
      <c r="A17" s="231"/>
      <c r="B17" s="30">
        <v>1420</v>
      </c>
      <c r="C17" s="28" t="s">
        <v>42</v>
      </c>
      <c r="D17" s="117">
        <v>126000</v>
      </c>
    </row>
    <row r="18" spans="1:4" x14ac:dyDescent="0.25">
      <c r="A18" s="231"/>
      <c r="B18" s="30">
        <v>1430</v>
      </c>
      <c r="C18" s="28" t="s">
        <v>43</v>
      </c>
      <c r="D18" s="117">
        <v>267146</v>
      </c>
    </row>
    <row r="19" spans="1:4" x14ac:dyDescent="0.25">
      <c r="A19" s="231"/>
      <c r="B19" s="30">
        <v>1440</v>
      </c>
      <c r="C19" s="28" t="s">
        <v>44</v>
      </c>
      <c r="D19" s="117">
        <v>41160</v>
      </c>
    </row>
    <row r="20" spans="1:4" x14ac:dyDescent="0.25">
      <c r="A20" s="231"/>
      <c r="B20" s="30">
        <v>1510</v>
      </c>
      <c r="C20" s="28" t="s">
        <v>45</v>
      </c>
      <c r="D20" s="117">
        <v>101221</v>
      </c>
    </row>
    <row r="21" spans="1:4" x14ac:dyDescent="0.25">
      <c r="A21" s="32" t="s">
        <v>46</v>
      </c>
      <c r="B21" s="33">
        <v>1610</v>
      </c>
      <c r="C21" s="34" t="s">
        <v>47</v>
      </c>
      <c r="D21" s="35">
        <v>0</v>
      </c>
    </row>
    <row r="22" spans="1:4" x14ac:dyDescent="0.25">
      <c r="A22" s="232" t="s">
        <v>48</v>
      </c>
      <c r="B22" s="233"/>
      <c r="C22" s="233"/>
      <c r="D22" s="36">
        <f>SUM(D3:D21)</f>
        <v>12210046</v>
      </c>
    </row>
  </sheetData>
  <mergeCells count="5">
    <mergeCell ref="A1:D1"/>
    <mergeCell ref="A3:A9"/>
    <mergeCell ref="A10:A15"/>
    <mergeCell ref="A16:A20"/>
    <mergeCell ref="A22:C22"/>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747EC-709E-4C7F-BAC3-A1DE9AF9F576}">
  <dimension ref="A1:H26"/>
  <sheetViews>
    <sheetView topLeftCell="A14" workbookViewId="0">
      <selection sqref="A1:G24"/>
    </sheetView>
  </sheetViews>
  <sheetFormatPr baseColWidth="10" defaultColWidth="11.54296875" defaultRowHeight="10.5" x14ac:dyDescent="0.25"/>
  <cols>
    <col min="1" max="3" width="12.90625" style="24" customWidth="1"/>
    <col min="4" max="4" width="20.08984375" style="24" customWidth="1"/>
    <col min="5" max="5" width="9.453125" style="24" customWidth="1"/>
    <col min="6" max="6" width="12.453125" style="24" customWidth="1"/>
    <col min="7" max="7" width="13.54296875" style="24" customWidth="1"/>
    <col min="8" max="8" width="5.453125" style="2" customWidth="1"/>
    <col min="9" max="16384" width="11.54296875" style="3"/>
  </cols>
  <sheetData>
    <row r="1" spans="1:8" ht="67" customHeight="1" x14ac:dyDescent="0.25">
      <c r="A1" s="206" t="s">
        <v>320</v>
      </c>
      <c r="B1" s="207"/>
      <c r="C1" s="207"/>
      <c r="D1" s="207"/>
      <c r="E1" s="207"/>
      <c r="F1" s="207"/>
      <c r="G1" s="207"/>
    </row>
    <row r="2" spans="1:8" s="4" customFormat="1" x14ac:dyDescent="0.25">
      <c r="A2" s="206" t="s">
        <v>1</v>
      </c>
      <c r="B2" s="206" t="s">
        <v>2</v>
      </c>
      <c r="C2" s="206"/>
      <c r="D2" s="206"/>
      <c r="E2" s="206" t="s">
        <v>3</v>
      </c>
      <c r="F2" s="1" t="s">
        <v>4</v>
      </c>
      <c r="G2" s="1" t="s">
        <v>5</v>
      </c>
      <c r="H2" s="2"/>
    </row>
    <row r="3" spans="1:8" s="4" customFormat="1" x14ac:dyDescent="0.25">
      <c r="A3" s="206"/>
      <c r="B3" s="206"/>
      <c r="C3" s="206"/>
      <c r="D3" s="206"/>
      <c r="E3" s="206"/>
      <c r="F3" s="1" t="s">
        <v>6</v>
      </c>
      <c r="G3" s="1" t="s">
        <v>7</v>
      </c>
      <c r="H3" s="2"/>
    </row>
    <row r="4" spans="1:8" s="4" customFormat="1" x14ac:dyDescent="0.25">
      <c r="A4" s="251" t="s">
        <v>8</v>
      </c>
      <c r="B4" s="252"/>
      <c r="C4" s="252"/>
      <c r="D4" s="252"/>
      <c r="E4" s="252"/>
      <c r="F4" s="252"/>
      <c r="G4" s="253"/>
      <c r="H4" s="2"/>
    </row>
    <row r="5" spans="1:8" s="4" customFormat="1" x14ac:dyDescent="0.25">
      <c r="A5" s="26">
        <v>12</v>
      </c>
      <c r="B5" s="247" t="s">
        <v>321</v>
      </c>
      <c r="C5" s="247"/>
      <c r="D5" s="247"/>
      <c r="E5" s="30">
        <v>1</v>
      </c>
      <c r="F5" s="59">
        <v>63675.519999999997</v>
      </c>
      <c r="G5" s="60">
        <v>63675.519999999997</v>
      </c>
      <c r="H5" s="2"/>
    </row>
    <row r="6" spans="1:8" s="4" customFormat="1" x14ac:dyDescent="0.25">
      <c r="A6" s="26">
        <v>300</v>
      </c>
      <c r="B6" s="248" t="s">
        <v>232</v>
      </c>
      <c r="C6" s="248"/>
      <c r="D6" s="248"/>
      <c r="E6" s="30">
        <v>4</v>
      </c>
      <c r="F6" s="59">
        <v>40267.1</v>
      </c>
      <c r="G6" s="60">
        <v>40267.1</v>
      </c>
      <c r="H6" s="2"/>
    </row>
    <row r="7" spans="1:8" s="4" customFormat="1" x14ac:dyDescent="0.25">
      <c r="A7" s="26">
        <v>500</v>
      </c>
      <c r="B7" s="248" t="s">
        <v>322</v>
      </c>
      <c r="C7" s="248"/>
      <c r="D7" s="248"/>
      <c r="E7" s="30">
        <v>5</v>
      </c>
      <c r="F7" s="59">
        <v>36071.22</v>
      </c>
      <c r="G7" s="60">
        <v>36071.22</v>
      </c>
      <c r="H7" s="2"/>
    </row>
    <row r="8" spans="1:8" s="4" customFormat="1" x14ac:dyDescent="0.25">
      <c r="A8" s="26">
        <v>500</v>
      </c>
      <c r="B8" s="248" t="s">
        <v>130</v>
      </c>
      <c r="C8" s="248"/>
      <c r="D8" s="248"/>
      <c r="E8" s="30">
        <v>7</v>
      </c>
      <c r="F8" s="59">
        <v>25458.22</v>
      </c>
      <c r="G8" s="60">
        <v>25458.22</v>
      </c>
      <c r="H8" s="2"/>
    </row>
    <row r="9" spans="1:8" s="4" customFormat="1" x14ac:dyDescent="0.25">
      <c r="A9" s="26">
        <v>700</v>
      </c>
      <c r="B9" s="247" t="s">
        <v>323</v>
      </c>
      <c r="C9" s="247"/>
      <c r="D9" s="247"/>
      <c r="E9" s="30">
        <v>16</v>
      </c>
      <c r="F9" s="59">
        <v>11564</v>
      </c>
      <c r="G9" s="60">
        <v>14861.06</v>
      </c>
      <c r="H9" s="2"/>
    </row>
    <row r="10" spans="1:8" x14ac:dyDescent="0.25">
      <c r="A10" s="26">
        <v>900</v>
      </c>
      <c r="B10" s="247" t="s">
        <v>324</v>
      </c>
      <c r="C10" s="247"/>
      <c r="D10" s="247"/>
      <c r="E10" s="30">
        <v>3</v>
      </c>
      <c r="F10" s="59">
        <v>11007</v>
      </c>
      <c r="G10" s="60">
        <v>11483</v>
      </c>
    </row>
    <row r="11" spans="1:8" x14ac:dyDescent="0.25">
      <c r="A11" s="26">
        <v>1100</v>
      </c>
      <c r="B11" s="247" t="s">
        <v>106</v>
      </c>
      <c r="C11" s="247"/>
      <c r="D11" s="247"/>
      <c r="E11" s="30">
        <v>8</v>
      </c>
      <c r="F11" s="59">
        <v>10859</v>
      </c>
      <c r="G11" s="60">
        <v>15545.14</v>
      </c>
    </row>
    <row r="12" spans="1:8" x14ac:dyDescent="0.25">
      <c r="A12" s="26">
        <v>1200</v>
      </c>
      <c r="B12" s="247" t="s">
        <v>325</v>
      </c>
      <c r="C12" s="247"/>
      <c r="D12" s="247"/>
      <c r="E12" s="30">
        <v>4</v>
      </c>
      <c r="F12" s="59">
        <v>9946</v>
      </c>
      <c r="G12" s="60">
        <v>9946</v>
      </c>
      <c r="H12" s="47"/>
    </row>
    <row r="13" spans="1:8" x14ac:dyDescent="0.25">
      <c r="A13" s="26" t="s">
        <v>326</v>
      </c>
      <c r="B13" s="156" t="s">
        <v>327</v>
      </c>
      <c r="C13" s="156"/>
      <c r="D13" s="156"/>
      <c r="E13" s="30">
        <v>1</v>
      </c>
      <c r="F13" s="59">
        <v>42362.6</v>
      </c>
      <c r="G13" s="60">
        <v>42362.6</v>
      </c>
      <c r="H13" s="47"/>
    </row>
    <row r="14" spans="1:8" x14ac:dyDescent="0.25">
      <c r="A14" s="26" t="s">
        <v>328</v>
      </c>
      <c r="B14" s="156" t="s">
        <v>329</v>
      </c>
      <c r="C14" s="156"/>
      <c r="D14" s="156"/>
      <c r="E14" s="30">
        <v>3</v>
      </c>
      <c r="F14" s="59">
        <v>31839.200000000001</v>
      </c>
      <c r="G14" s="60">
        <v>31839.200000000001</v>
      </c>
      <c r="H14" s="47"/>
    </row>
    <row r="15" spans="1:8" x14ac:dyDescent="0.25">
      <c r="A15" s="26" t="s">
        <v>330</v>
      </c>
      <c r="B15" s="156" t="s">
        <v>331</v>
      </c>
      <c r="C15" s="156"/>
      <c r="D15" s="156"/>
      <c r="E15" s="30">
        <v>11</v>
      </c>
      <c r="F15" s="59">
        <v>28976.84</v>
      </c>
      <c r="G15" s="60">
        <v>28976.84</v>
      </c>
      <c r="H15" s="47"/>
    </row>
    <row r="16" spans="1:8" x14ac:dyDescent="0.25">
      <c r="A16" s="26" t="s">
        <v>332</v>
      </c>
      <c r="B16" s="156" t="s">
        <v>333</v>
      </c>
      <c r="C16" s="156"/>
      <c r="D16" s="156"/>
      <c r="E16" s="30">
        <v>5</v>
      </c>
      <c r="F16" s="59">
        <v>24646.46</v>
      </c>
      <c r="G16" s="60">
        <v>26646.460000000003</v>
      </c>
      <c r="H16" s="47"/>
    </row>
    <row r="17" spans="1:8" x14ac:dyDescent="0.25">
      <c r="A17" s="26" t="s">
        <v>334</v>
      </c>
      <c r="B17" s="156" t="s">
        <v>335</v>
      </c>
      <c r="C17" s="156"/>
      <c r="D17" s="156"/>
      <c r="E17" s="30">
        <v>12</v>
      </c>
      <c r="F17" s="59">
        <v>21270.799999999999</v>
      </c>
      <c r="G17" s="60">
        <v>23270.799999999999</v>
      </c>
      <c r="H17" s="47"/>
    </row>
    <row r="18" spans="1:8" s="2" customFormat="1" x14ac:dyDescent="0.25">
      <c r="A18" s="243" t="s">
        <v>13</v>
      </c>
      <c r="B18" s="244"/>
      <c r="C18" s="244"/>
      <c r="D18" s="244"/>
      <c r="E18" s="51">
        <f>SUM(E5:E17)</f>
        <v>80</v>
      </c>
      <c r="F18" s="52"/>
      <c r="G18" s="53"/>
    </row>
    <row r="19" spans="1:8" s="2" customFormat="1" x14ac:dyDescent="0.25">
      <c r="A19" s="208" t="s">
        <v>16</v>
      </c>
      <c r="B19" s="209"/>
      <c r="C19" s="209"/>
      <c r="D19" s="209"/>
      <c r="E19" s="209"/>
      <c r="F19" s="209"/>
      <c r="G19" s="210"/>
    </row>
    <row r="20" spans="1:8" s="2" customFormat="1" x14ac:dyDescent="0.25">
      <c r="A20" s="26">
        <v>99999</v>
      </c>
      <c r="B20" s="254" t="s">
        <v>17</v>
      </c>
      <c r="C20" s="254"/>
      <c r="D20" s="254"/>
      <c r="E20" s="27">
        <v>1</v>
      </c>
      <c r="F20" s="59">
        <v>3693.6</v>
      </c>
      <c r="G20" s="60">
        <v>3693.6</v>
      </c>
    </row>
    <row r="21" spans="1:8" s="2" customFormat="1" x14ac:dyDescent="0.25">
      <c r="A21" s="26">
        <v>77777</v>
      </c>
      <c r="B21" s="64" t="s">
        <v>110</v>
      </c>
      <c r="C21" s="64"/>
      <c r="D21" s="64"/>
      <c r="E21" s="27">
        <v>0</v>
      </c>
      <c r="F21" s="59">
        <v>0</v>
      </c>
      <c r="G21" s="60">
        <v>0</v>
      </c>
    </row>
    <row r="22" spans="1:8" s="2" customFormat="1" x14ac:dyDescent="0.25">
      <c r="A22" s="243" t="s">
        <v>19</v>
      </c>
      <c r="B22" s="244"/>
      <c r="C22" s="244"/>
      <c r="D22" s="244"/>
      <c r="E22" s="51">
        <f>SUM(E20)</f>
        <v>1</v>
      </c>
      <c r="F22" s="52"/>
      <c r="G22" s="53"/>
    </row>
    <row r="23" spans="1:8" s="2" customFormat="1" x14ac:dyDescent="0.25">
      <c r="A23" s="245" t="s">
        <v>20</v>
      </c>
      <c r="B23" s="246"/>
      <c r="C23" s="246"/>
      <c r="D23" s="246"/>
      <c r="E23" s="54">
        <f>+E20+E18</f>
        <v>81</v>
      </c>
      <c r="F23" s="55"/>
      <c r="G23" s="56"/>
    </row>
    <row r="24" spans="1:8" s="2" customFormat="1" x14ac:dyDescent="0.25">
      <c r="A24" s="241" t="s">
        <v>21</v>
      </c>
      <c r="B24" s="241"/>
      <c r="C24" s="241"/>
      <c r="D24" s="241"/>
      <c r="E24" s="241"/>
      <c r="F24" s="241"/>
      <c r="G24" s="241"/>
    </row>
    <row r="25" spans="1:8" s="2" customFormat="1" x14ac:dyDescent="0.25">
      <c r="A25" s="57"/>
      <c r="B25" s="57"/>
      <c r="C25" s="57"/>
      <c r="D25" s="57"/>
      <c r="E25" s="57"/>
      <c r="F25" s="57"/>
      <c r="G25" s="57"/>
    </row>
    <row r="26" spans="1:8" s="2" customFormat="1" x14ac:dyDescent="0.25">
      <c r="A26" s="354"/>
      <c r="B26" s="354"/>
      <c r="C26" s="354"/>
      <c r="D26" s="24"/>
      <c r="E26" s="354"/>
      <c r="F26" s="354"/>
      <c r="G26" s="354"/>
    </row>
  </sheetData>
  <mergeCells count="21">
    <mergeCell ref="B11:D11"/>
    <mergeCell ref="A1:G1"/>
    <mergeCell ref="A2:A3"/>
    <mergeCell ref="B2:D3"/>
    <mergeCell ref="E2:E3"/>
    <mergeCell ref="A4:G4"/>
    <mergeCell ref="B5:D5"/>
    <mergeCell ref="B6:D6"/>
    <mergeCell ref="B7:D7"/>
    <mergeCell ref="B8:D8"/>
    <mergeCell ref="B9:D9"/>
    <mergeCell ref="B10:D10"/>
    <mergeCell ref="A24:G24"/>
    <mergeCell ref="A26:C26"/>
    <mergeCell ref="E26:G26"/>
    <mergeCell ref="B12:D12"/>
    <mergeCell ref="A18:D18"/>
    <mergeCell ref="A19:G19"/>
    <mergeCell ref="B20:D20"/>
    <mergeCell ref="A22:D22"/>
    <mergeCell ref="A23:D23"/>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7271B-AADF-473D-BA05-1526691A127C}">
  <dimension ref="A2:G26"/>
  <sheetViews>
    <sheetView workbookViewId="0">
      <selection activeCell="A2" sqref="A2:D23"/>
    </sheetView>
  </sheetViews>
  <sheetFormatPr baseColWidth="10" defaultColWidth="11.453125" defaultRowHeight="10.5" x14ac:dyDescent="0.25"/>
  <cols>
    <col min="1" max="1" width="13.08984375" style="24" customWidth="1"/>
    <col min="2" max="2" width="12.90625" style="24" customWidth="1"/>
    <col min="3" max="3" width="36.54296875" style="24" customWidth="1"/>
    <col min="4" max="4" width="15.54296875" style="2" customWidth="1"/>
    <col min="5" max="16384" width="11.453125" style="24"/>
  </cols>
  <sheetData>
    <row r="2" spans="1:7" ht="67" customHeight="1" x14ac:dyDescent="0.25">
      <c r="A2" s="226" t="s">
        <v>336</v>
      </c>
      <c r="B2" s="227"/>
      <c r="C2" s="227"/>
      <c r="D2" s="228"/>
    </row>
    <row r="3" spans="1:7" x14ac:dyDescent="0.25">
      <c r="A3" s="1" t="s">
        <v>23</v>
      </c>
      <c r="B3" s="1" t="s">
        <v>24</v>
      </c>
      <c r="C3" s="1" t="s">
        <v>25</v>
      </c>
      <c r="D3" s="25" t="s">
        <v>26</v>
      </c>
    </row>
    <row r="4" spans="1:7" x14ac:dyDescent="0.25">
      <c r="A4" s="229" t="s">
        <v>27</v>
      </c>
      <c r="B4" s="18">
        <v>1130</v>
      </c>
      <c r="C4" s="28" t="s">
        <v>28</v>
      </c>
      <c r="D4" s="29">
        <v>10710987</v>
      </c>
    </row>
    <row r="5" spans="1:7" x14ac:dyDescent="0.25">
      <c r="A5" s="229"/>
      <c r="B5" s="18">
        <v>1210</v>
      </c>
      <c r="C5" s="28" t="s">
        <v>29</v>
      </c>
      <c r="D5" s="29">
        <v>44323</v>
      </c>
    </row>
    <row r="6" spans="1:7" x14ac:dyDescent="0.25">
      <c r="A6" s="229"/>
      <c r="B6" s="18">
        <v>1220</v>
      </c>
      <c r="C6" s="28" t="s">
        <v>30</v>
      </c>
      <c r="D6" s="29">
        <v>0</v>
      </c>
    </row>
    <row r="7" spans="1:7" x14ac:dyDescent="0.25">
      <c r="A7" s="229"/>
      <c r="B7" s="18">
        <v>1230</v>
      </c>
      <c r="C7" s="28" t="s">
        <v>31</v>
      </c>
      <c r="D7" s="29">
        <v>0</v>
      </c>
    </row>
    <row r="8" spans="1:7" x14ac:dyDescent="0.25">
      <c r="A8" s="229"/>
      <c r="B8" s="18">
        <v>1310</v>
      </c>
      <c r="C8" s="28" t="s">
        <v>32</v>
      </c>
      <c r="D8" s="29">
        <v>414480</v>
      </c>
    </row>
    <row r="9" spans="1:7" x14ac:dyDescent="0.25">
      <c r="A9" s="229"/>
      <c r="B9" s="18">
        <v>1340</v>
      </c>
      <c r="C9" s="28" t="s">
        <v>34</v>
      </c>
      <c r="D9" s="29">
        <v>6113647</v>
      </c>
    </row>
    <row r="10" spans="1:7" x14ac:dyDescent="0.25">
      <c r="A10" s="229"/>
      <c r="B10" s="27">
        <v>1540</v>
      </c>
      <c r="C10" s="28" t="s">
        <v>35</v>
      </c>
      <c r="D10" s="29">
        <v>2658820</v>
      </c>
    </row>
    <row r="11" spans="1:7" x14ac:dyDescent="0.25">
      <c r="A11" s="340" t="s">
        <v>37</v>
      </c>
      <c r="B11" s="30">
        <v>1310</v>
      </c>
      <c r="C11" s="28" t="s">
        <v>32</v>
      </c>
      <c r="D11" s="29">
        <v>135000</v>
      </c>
    </row>
    <row r="12" spans="1:7" ht="21" x14ac:dyDescent="0.25">
      <c r="A12" s="231"/>
      <c r="B12" s="30">
        <v>1320</v>
      </c>
      <c r="C12" s="28" t="s">
        <v>33</v>
      </c>
      <c r="D12" s="29">
        <v>3900586</v>
      </c>
      <c r="F12" s="58"/>
    </row>
    <row r="13" spans="1:7" x14ac:dyDescent="0.25">
      <c r="A13" s="231"/>
      <c r="B13" s="30">
        <v>1540</v>
      </c>
      <c r="C13" s="28" t="s">
        <v>35</v>
      </c>
      <c r="D13" s="29">
        <v>425958</v>
      </c>
    </row>
    <row r="14" spans="1:7" x14ac:dyDescent="0.25">
      <c r="A14" s="231"/>
      <c r="B14" s="30">
        <v>1550</v>
      </c>
      <c r="C14" s="28" t="s">
        <v>38</v>
      </c>
      <c r="D14" s="29">
        <v>0</v>
      </c>
    </row>
    <row r="15" spans="1:7" x14ac:dyDescent="0.25">
      <c r="A15" s="231"/>
      <c r="B15" s="30">
        <v>1590</v>
      </c>
      <c r="C15" s="28" t="s">
        <v>36</v>
      </c>
      <c r="D15" s="29">
        <v>385893</v>
      </c>
      <c r="G15" s="72"/>
    </row>
    <row r="16" spans="1:7" x14ac:dyDescent="0.25">
      <c r="A16" s="349"/>
      <c r="B16" s="30">
        <v>1710</v>
      </c>
      <c r="C16" s="28" t="s">
        <v>39</v>
      </c>
      <c r="D16" s="29">
        <v>2802704</v>
      </c>
    </row>
    <row r="17" spans="1:6" x14ac:dyDescent="0.25">
      <c r="A17" s="231" t="s">
        <v>40</v>
      </c>
      <c r="B17" s="30">
        <v>1410</v>
      </c>
      <c r="C17" s="28" t="s">
        <v>41</v>
      </c>
      <c r="D17" s="29">
        <v>1089405</v>
      </c>
    </row>
    <row r="18" spans="1:6" x14ac:dyDescent="0.25">
      <c r="A18" s="231"/>
      <c r="B18" s="30">
        <v>1420</v>
      </c>
      <c r="C18" s="28" t="s">
        <v>42</v>
      </c>
      <c r="D18" s="29">
        <v>546340</v>
      </c>
      <c r="F18" s="73"/>
    </row>
    <row r="19" spans="1:6" x14ac:dyDescent="0.25">
      <c r="A19" s="231"/>
      <c r="B19" s="30">
        <v>1430</v>
      </c>
      <c r="C19" s="28" t="s">
        <v>43</v>
      </c>
      <c r="D19" s="29">
        <v>641812</v>
      </c>
    </row>
    <row r="20" spans="1:6" x14ac:dyDescent="0.25">
      <c r="A20" s="231"/>
      <c r="B20" s="30">
        <v>1440</v>
      </c>
      <c r="C20" s="28" t="s">
        <v>44</v>
      </c>
      <c r="D20" s="29">
        <v>0</v>
      </c>
    </row>
    <row r="21" spans="1:6" x14ac:dyDescent="0.25">
      <c r="A21" s="231"/>
      <c r="B21" s="30">
        <v>1510</v>
      </c>
      <c r="C21" s="28" t="s">
        <v>45</v>
      </c>
      <c r="D21" s="29">
        <v>470165</v>
      </c>
    </row>
    <row r="22" spans="1:6" x14ac:dyDescent="0.25">
      <c r="A22" s="32" t="s">
        <v>46</v>
      </c>
      <c r="B22" s="33">
        <v>1610</v>
      </c>
      <c r="C22" s="34" t="s">
        <v>47</v>
      </c>
      <c r="D22" s="35">
        <v>0</v>
      </c>
    </row>
    <row r="23" spans="1:6" x14ac:dyDescent="0.25">
      <c r="A23" s="232" t="s">
        <v>48</v>
      </c>
      <c r="B23" s="233"/>
      <c r="C23" s="233"/>
      <c r="D23" s="162">
        <f>SUM(D4:D22)</f>
        <v>30340120</v>
      </c>
    </row>
    <row r="26" spans="1:6" x14ac:dyDescent="0.25">
      <c r="D26" s="24"/>
    </row>
  </sheetData>
  <mergeCells count="5">
    <mergeCell ref="A2:D2"/>
    <mergeCell ref="A4:A10"/>
    <mergeCell ref="A11:A16"/>
    <mergeCell ref="A17:A21"/>
    <mergeCell ref="A23:C23"/>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0051E-1489-4AA2-B5E5-15F350724F3E}">
  <dimension ref="A2:H29"/>
  <sheetViews>
    <sheetView workbookViewId="0">
      <selection activeCell="A2" sqref="A2:G27"/>
    </sheetView>
  </sheetViews>
  <sheetFormatPr baseColWidth="10" defaultRowHeight="14.5" x14ac:dyDescent="0.35"/>
  <cols>
    <col min="1" max="3" width="12.90625" style="94" customWidth="1"/>
    <col min="4" max="4" width="20.08984375" style="94" customWidth="1"/>
    <col min="5" max="5" width="9.54296875" style="94" customWidth="1"/>
    <col min="6" max="7" width="12.90625" style="94" customWidth="1"/>
    <col min="8" max="8" width="5.36328125" style="77" customWidth="1"/>
  </cols>
  <sheetData>
    <row r="2" spans="1:8" ht="80" customHeight="1" x14ac:dyDescent="0.35">
      <c r="A2" s="206" t="s">
        <v>337</v>
      </c>
      <c r="B2" s="207"/>
      <c r="C2" s="207"/>
      <c r="D2" s="207"/>
      <c r="E2" s="207"/>
      <c r="F2" s="207"/>
      <c r="G2" s="207"/>
    </row>
    <row r="3" spans="1:8" s="80" customFormat="1" ht="17" customHeight="1" x14ac:dyDescent="0.35">
      <c r="A3" s="206" t="s">
        <v>1</v>
      </c>
      <c r="B3" s="206" t="s">
        <v>2</v>
      </c>
      <c r="C3" s="206"/>
      <c r="D3" s="206"/>
      <c r="E3" s="206" t="s">
        <v>3</v>
      </c>
      <c r="F3" s="1" t="s">
        <v>4</v>
      </c>
      <c r="G3" s="1" t="s">
        <v>5</v>
      </c>
      <c r="H3" s="77"/>
    </row>
    <row r="4" spans="1:8" s="80" customFormat="1" x14ac:dyDescent="0.35">
      <c r="A4" s="206"/>
      <c r="B4" s="206"/>
      <c r="C4" s="206"/>
      <c r="D4" s="206"/>
      <c r="E4" s="206"/>
      <c r="F4" s="1" t="s">
        <v>6</v>
      </c>
      <c r="G4" s="1" t="s">
        <v>7</v>
      </c>
      <c r="H4" s="77"/>
    </row>
    <row r="5" spans="1:8" s="80" customFormat="1" x14ac:dyDescent="0.35">
      <c r="A5" s="208" t="s">
        <v>8</v>
      </c>
      <c r="B5" s="209"/>
      <c r="C5" s="209"/>
      <c r="D5" s="209"/>
      <c r="E5" s="209"/>
      <c r="F5" s="209"/>
      <c r="G5" s="210"/>
      <c r="H5" s="77"/>
    </row>
    <row r="6" spans="1:8" s="80" customFormat="1" x14ac:dyDescent="0.35">
      <c r="A6" s="26">
        <v>12</v>
      </c>
      <c r="B6" s="247" t="s">
        <v>9</v>
      </c>
      <c r="C6" s="247"/>
      <c r="D6" s="247"/>
      <c r="E6" s="30">
        <v>1</v>
      </c>
      <c r="F6" s="59">
        <v>86376</v>
      </c>
      <c r="G6" s="60">
        <v>86376</v>
      </c>
      <c r="H6" s="77"/>
    </row>
    <row r="7" spans="1:8" s="80" customFormat="1" ht="24" customHeight="1" x14ac:dyDescent="0.35">
      <c r="A7" s="26">
        <v>300</v>
      </c>
      <c r="B7" s="248" t="s">
        <v>96</v>
      </c>
      <c r="C7" s="248"/>
      <c r="D7" s="248"/>
      <c r="E7" s="30">
        <v>8</v>
      </c>
      <c r="F7" s="59">
        <v>27618</v>
      </c>
      <c r="G7" s="60">
        <v>38418</v>
      </c>
      <c r="H7" s="77"/>
    </row>
    <row r="8" spans="1:8" s="80" customFormat="1" ht="47.4" customHeight="1" x14ac:dyDescent="0.35">
      <c r="A8" s="26">
        <v>500</v>
      </c>
      <c r="B8" s="248" t="s">
        <v>338</v>
      </c>
      <c r="C8" s="248"/>
      <c r="D8" s="248"/>
      <c r="E8" s="30">
        <v>1</v>
      </c>
      <c r="F8" s="59">
        <v>26021</v>
      </c>
      <c r="G8" s="60">
        <v>26021</v>
      </c>
      <c r="H8" s="77"/>
    </row>
    <row r="9" spans="1:8" s="80" customFormat="1" ht="24" customHeight="1" x14ac:dyDescent="0.35">
      <c r="A9" s="26">
        <v>600</v>
      </c>
      <c r="B9" s="248" t="s">
        <v>98</v>
      </c>
      <c r="C9" s="248"/>
      <c r="D9" s="248"/>
      <c r="E9" s="30">
        <v>0</v>
      </c>
      <c r="F9" s="59">
        <v>0</v>
      </c>
      <c r="G9" s="60">
        <v>0</v>
      </c>
      <c r="H9" s="77"/>
    </row>
    <row r="10" spans="1:8" s="80" customFormat="1" ht="24" customHeight="1" x14ac:dyDescent="0.35">
      <c r="A10" s="26">
        <v>700</v>
      </c>
      <c r="B10" s="247" t="s">
        <v>99</v>
      </c>
      <c r="C10" s="247"/>
      <c r="D10" s="247"/>
      <c r="E10" s="30">
        <v>0</v>
      </c>
      <c r="F10" s="59">
        <v>0</v>
      </c>
      <c r="G10" s="60">
        <v>0</v>
      </c>
      <c r="H10" s="77"/>
    </row>
    <row r="11" spans="1:8" ht="24" customHeight="1" x14ac:dyDescent="0.35">
      <c r="A11" s="26">
        <v>800</v>
      </c>
      <c r="B11" s="247" t="s">
        <v>103</v>
      </c>
      <c r="C11" s="247"/>
      <c r="D11" s="247"/>
      <c r="E11" s="30">
        <v>1</v>
      </c>
      <c r="F11" s="59">
        <v>16903</v>
      </c>
      <c r="G11" s="60">
        <v>16903</v>
      </c>
    </row>
    <row r="12" spans="1:8" ht="24" customHeight="1" x14ac:dyDescent="0.35">
      <c r="A12" s="26">
        <v>900</v>
      </c>
      <c r="B12" s="156" t="s">
        <v>101</v>
      </c>
      <c r="C12" s="156"/>
      <c r="D12" s="156"/>
      <c r="E12" s="30">
        <v>0</v>
      </c>
      <c r="F12" s="59">
        <v>0</v>
      </c>
      <c r="G12" s="60">
        <v>0</v>
      </c>
    </row>
    <row r="13" spans="1:8" ht="24" customHeight="1" x14ac:dyDescent="0.35">
      <c r="A13" s="26">
        <v>1000</v>
      </c>
      <c r="B13" s="247" t="s">
        <v>339</v>
      </c>
      <c r="C13" s="247"/>
      <c r="D13" s="247"/>
      <c r="E13" s="30">
        <v>2</v>
      </c>
      <c r="F13" s="59">
        <v>13993</v>
      </c>
      <c r="G13" s="60">
        <v>13993</v>
      </c>
    </row>
    <row r="14" spans="1:8" ht="24" customHeight="1" x14ac:dyDescent="0.35">
      <c r="A14" s="26">
        <v>1100</v>
      </c>
      <c r="B14" s="247" t="s">
        <v>103</v>
      </c>
      <c r="C14" s="247"/>
      <c r="D14" s="247"/>
      <c r="E14" s="30">
        <v>0</v>
      </c>
      <c r="F14" s="59">
        <v>0</v>
      </c>
      <c r="G14" s="60">
        <v>0</v>
      </c>
    </row>
    <row r="15" spans="1:8" ht="24" customHeight="1" x14ac:dyDescent="0.35">
      <c r="A15" s="26">
        <v>1200</v>
      </c>
      <c r="B15" s="247" t="s">
        <v>104</v>
      </c>
      <c r="C15" s="247"/>
      <c r="D15" s="247"/>
      <c r="E15" s="30">
        <v>0</v>
      </c>
      <c r="F15" s="59">
        <v>0</v>
      </c>
      <c r="G15" s="60">
        <v>0</v>
      </c>
      <c r="H15" s="111"/>
    </row>
    <row r="16" spans="1:8" ht="31.5" customHeight="1" x14ac:dyDescent="0.35">
      <c r="A16" s="26">
        <v>1300</v>
      </c>
      <c r="B16" s="248" t="s">
        <v>105</v>
      </c>
      <c r="C16" s="248"/>
      <c r="D16" s="248"/>
      <c r="E16" s="30">
        <v>0</v>
      </c>
      <c r="F16" s="59">
        <v>0</v>
      </c>
      <c r="G16" s="60">
        <v>0</v>
      </c>
    </row>
    <row r="17" spans="1:7" ht="13.25" customHeight="1" x14ac:dyDescent="0.35">
      <c r="A17" s="249" t="s">
        <v>13</v>
      </c>
      <c r="B17" s="250"/>
      <c r="C17" s="250"/>
      <c r="D17" s="250"/>
      <c r="E17" s="61">
        <f>SUM(E6:E16)</f>
        <v>13</v>
      </c>
      <c r="F17" s="62"/>
      <c r="G17" s="63"/>
    </row>
    <row r="18" spans="1:7" x14ac:dyDescent="0.35">
      <c r="A18" s="251" t="s">
        <v>14</v>
      </c>
      <c r="B18" s="252"/>
      <c r="C18" s="252"/>
      <c r="D18" s="252"/>
      <c r="E18" s="252"/>
      <c r="F18" s="252"/>
      <c r="G18" s="253"/>
    </row>
    <row r="19" spans="1:7" x14ac:dyDescent="0.35">
      <c r="A19" s="26">
        <v>5010</v>
      </c>
      <c r="B19" s="254" t="s">
        <v>106</v>
      </c>
      <c r="C19" s="254"/>
      <c r="D19" s="254"/>
      <c r="E19" s="30">
        <v>0</v>
      </c>
      <c r="F19" s="59">
        <v>0</v>
      </c>
      <c r="G19" s="60">
        <v>0</v>
      </c>
    </row>
    <row r="20" spans="1:7" ht="14.4" customHeight="1" x14ac:dyDescent="0.35">
      <c r="A20" s="26">
        <v>5030</v>
      </c>
      <c r="B20" s="254" t="s">
        <v>115</v>
      </c>
      <c r="C20" s="254"/>
      <c r="D20" s="254"/>
      <c r="E20" s="30">
        <v>0</v>
      </c>
      <c r="F20" s="59">
        <v>0</v>
      </c>
      <c r="G20" s="60">
        <v>0</v>
      </c>
    </row>
    <row r="21" spans="1:7" ht="14.4" customHeight="1" x14ac:dyDescent="0.35">
      <c r="A21" s="243" t="s">
        <v>15</v>
      </c>
      <c r="B21" s="244"/>
      <c r="C21" s="244"/>
      <c r="D21" s="244"/>
      <c r="E21" s="51">
        <f>SUM(E19:E20)</f>
        <v>0</v>
      </c>
      <c r="F21" s="52"/>
      <c r="G21" s="53"/>
    </row>
    <row r="22" spans="1:7" x14ac:dyDescent="0.35">
      <c r="A22" s="208" t="s">
        <v>16</v>
      </c>
      <c r="B22" s="209"/>
      <c r="C22" s="209"/>
      <c r="D22" s="209"/>
      <c r="E22" s="209"/>
      <c r="F22" s="209"/>
      <c r="G22" s="210"/>
    </row>
    <row r="23" spans="1:7" ht="26" customHeight="1" x14ac:dyDescent="0.35">
      <c r="A23" s="26">
        <v>99999</v>
      </c>
      <c r="B23" s="254" t="s">
        <v>17</v>
      </c>
      <c r="C23" s="254"/>
      <c r="D23" s="254"/>
      <c r="E23" s="27">
        <v>0</v>
      </c>
      <c r="F23" s="59">
        <v>0</v>
      </c>
      <c r="G23" s="60">
        <v>0</v>
      </c>
    </row>
    <row r="24" spans="1:7" ht="26" customHeight="1" x14ac:dyDescent="0.35">
      <c r="A24" s="26">
        <v>77777</v>
      </c>
      <c r="B24" s="254" t="s">
        <v>110</v>
      </c>
      <c r="C24" s="254"/>
      <c r="D24" s="254"/>
      <c r="E24" s="27">
        <v>0</v>
      </c>
      <c r="F24" s="59">
        <v>0</v>
      </c>
      <c r="G24" s="60">
        <v>0</v>
      </c>
    </row>
    <row r="25" spans="1:7" ht="9.65" customHeight="1" x14ac:dyDescent="0.35">
      <c r="A25" s="243" t="s">
        <v>19</v>
      </c>
      <c r="B25" s="244"/>
      <c r="C25" s="244"/>
      <c r="D25" s="244"/>
      <c r="E25" s="51">
        <f>SUM(E24)</f>
        <v>0</v>
      </c>
      <c r="F25" s="52"/>
      <c r="G25" s="53"/>
    </row>
    <row r="26" spans="1:7" x14ac:dyDescent="0.35">
      <c r="A26" s="245" t="s">
        <v>20</v>
      </c>
      <c r="B26" s="246"/>
      <c r="C26" s="246"/>
      <c r="D26" s="246"/>
      <c r="E26" s="54">
        <v>13</v>
      </c>
      <c r="F26" s="55"/>
      <c r="G26" s="56"/>
    </row>
    <row r="27" spans="1:7" x14ac:dyDescent="0.35">
      <c r="A27" s="275" t="s">
        <v>92</v>
      </c>
      <c r="B27" s="275"/>
      <c r="C27" s="275"/>
      <c r="D27" s="275"/>
      <c r="E27" s="275"/>
      <c r="F27" s="275"/>
      <c r="G27" s="275"/>
    </row>
    <row r="28" spans="1:7" ht="12" customHeight="1" x14ac:dyDescent="0.35">
      <c r="A28" s="57"/>
      <c r="B28" s="57"/>
      <c r="C28" s="57"/>
      <c r="D28" s="57"/>
      <c r="E28" s="57"/>
      <c r="F28" s="57"/>
      <c r="G28" s="57"/>
    </row>
    <row r="29" spans="1:7" ht="33.75" customHeight="1" x14ac:dyDescent="0.35"/>
  </sheetData>
  <mergeCells count="26">
    <mergeCell ref="B6:D6"/>
    <mergeCell ref="A2:G2"/>
    <mergeCell ref="A3:A4"/>
    <mergeCell ref="B3:D4"/>
    <mergeCell ref="E3:E4"/>
    <mergeCell ref="A5:G5"/>
    <mergeCell ref="B19:D19"/>
    <mergeCell ref="B7:D7"/>
    <mergeCell ref="B8:D8"/>
    <mergeCell ref="B9:D9"/>
    <mergeCell ref="B10:D10"/>
    <mergeCell ref="B11:D11"/>
    <mergeCell ref="B13:D13"/>
    <mergeCell ref="B14:D14"/>
    <mergeCell ref="B15:D15"/>
    <mergeCell ref="B16:D16"/>
    <mergeCell ref="A17:D17"/>
    <mergeCell ref="A18:G18"/>
    <mergeCell ref="A26:D26"/>
    <mergeCell ref="A27:G27"/>
    <mergeCell ref="B20:D20"/>
    <mergeCell ref="A21:D21"/>
    <mergeCell ref="A22:G22"/>
    <mergeCell ref="B23:D23"/>
    <mergeCell ref="B24:D24"/>
    <mergeCell ref="A25:D25"/>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FE3C0-EE55-4567-86FA-E9C2CAD26BA1}">
  <dimension ref="A2:J25"/>
  <sheetViews>
    <sheetView workbookViewId="0">
      <selection activeCell="A2" sqref="A2:H23"/>
    </sheetView>
  </sheetViews>
  <sheetFormatPr baseColWidth="10" defaultColWidth="11.54296875" defaultRowHeight="14.5" x14ac:dyDescent="0.35"/>
  <cols>
    <col min="1" max="1" width="8.54296875" style="94" customWidth="1"/>
    <col min="2" max="2" width="6.08984375" style="94" customWidth="1"/>
    <col min="3" max="6" width="12.90625" style="94" customWidth="1"/>
    <col min="7" max="7" width="5.54296875" style="94" customWidth="1"/>
    <col min="8" max="8" width="15.6328125" style="77" customWidth="1"/>
    <col min="9" max="10" width="12.08984375" style="94" bestFit="1" customWidth="1"/>
    <col min="11" max="16384" width="11.54296875" style="94"/>
  </cols>
  <sheetData>
    <row r="2" spans="1:10" ht="67.25" customHeight="1" x14ac:dyDescent="0.35">
      <c r="A2" s="226" t="s">
        <v>340</v>
      </c>
      <c r="B2" s="227"/>
      <c r="C2" s="227"/>
      <c r="D2" s="227"/>
      <c r="E2" s="227"/>
      <c r="F2" s="227"/>
      <c r="G2" s="227"/>
      <c r="H2" s="228"/>
    </row>
    <row r="3" spans="1:10" ht="21.65" customHeight="1" x14ac:dyDescent="0.35">
      <c r="A3" s="206" t="s">
        <v>23</v>
      </c>
      <c r="B3" s="206"/>
      <c r="C3" s="1" t="s">
        <v>24</v>
      </c>
      <c r="D3" s="206" t="s">
        <v>25</v>
      </c>
      <c r="E3" s="206"/>
      <c r="F3" s="206"/>
      <c r="G3" s="206"/>
      <c r="H3" s="25" t="s">
        <v>26</v>
      </c>
    </row>
    <row r="4" spans="1:10" ht="15" customHeight="1" x14ac:dyDescent="0.35">
      <c r="A4" s="229" t="s">
        <v>27</v>
      </c>
      <c r="B4" s="287"/>
      <c r="C4" s="27">
        <v>1130</v>
      </c>
      <c r="D4" s="248" t="s">
        <v>28</v>
      </c>
      <c r="E4" s="248"/>
      <c r="F4" s="248"/>
      <c r="G4" s="248"/>
      <c r="H4" s="31">
        <v>1386312</v>
      </c>
    </row>
    <row r="5" spans="1:10" ht="15" customHeight="1" x14ac:dyDescent="0.35">
      <c r="A5" s="229"/>
      <c r="B5" s="287"/>
      <c r="C5" s="27">
        <v>1210</v>
      </c>
      <c r="D5" s="248" t="s">
        <v>29</v>
      </c>
      <c r="E5" s="248"/>
      <c r="F5" s="248"/>
      <c r="G5" s="248"/>
      <c r="H5" s="31">
        <v>0</v>
      </c>
    </row>
    <row r="6" spans="1:10" ht="15" customHeight="1" x14ac:dyDescent="0.35">
      <c r="A6" s="229"/>
      <c r="B6" s="287"/>
      <c r="C6" s="27">
        <v>1220</v>
      </c>
      <c r="D6" s="248" t="s">
        <v>30</v>
      </c>
      <c r="E6" s="248"/>
      <c r="F6" s="248"/>
      <c r="G6" s="248"/>
      <c r="H6" s="31">
        <v>0</v>
      </c>
    </row>
    <row r="7" spans="1:10" ht="15" customHeight="1" x14ac:dyDescent="0.35">
      <c r="A7" s="229"/>
      <c r="B7" s="287"/>
      <c r="C7" s="27">
        <v>1230</v>
      </c>
      <c r="D7" s="248" t="s">
        <v>31</v>
      </c>
      <c r="E7" s="248"/>
      <c r="F7" s="248"/>
      <c r="G7" s="248"/>
      <c r="H7" s="31">
        <v>0</v>
      </c>
    </row>
    <row r="8" spans="1:10" ht="18.75" customHeight="1" x14ac:dyDescent="0.35">
      <c r="A8" s="229"/>
      <c r="B8" s="287"/>
      <c r="C8" s="27">
        <v>1310</v>
      </c>
      <c r="D8" s="248" t="s">
        <v>32</v>
      </c>
      <c r="E8" s="248"/>
      <c r="F8" s="248"/>
      <c r="G8" s="248"/>
      <c r="H8" s="31">
        <v>23760</v>
      </c>
    </row>
    <row r="9" spans="1:10" ht="15" customHeight="1" x14ac:dyDescent="0.35">
      <c r="A9" s="229"/>
      <c r="B9" s="287"/>
      <c r="C9" s="27">
        <v>1340</v>
      </c>
      <c r="D9" s="248" t="s">
        <v>34</v>
      </c>
      <c r="E9" s="248"/>
      <c r="F9" s="248"/>
      <c r="G9" s="248"/>
      <c r="H9" s="31">
        <v>3688447</v>
      </c>
    </row>
    <row r="10" spans="1:10" ht="15" thickBot="1" x14ac:dyDescent="0.4">
      <c r="A10" s="229"/>
      <c r="B10" s="287"/>
      <c r="C10" s="27">
        <v>1540</v>
      </c>
      <c r="D10" s="248" t="s">
        <v>35</v>
      </c>
      <c r="E10" s="248"/>
      <c r="F10" s="248"/>
      <c r="G10" s="248"/>
      <c r="H10" s="31">
        <v>683760</v>
      </c>
      <c r="I10" s="163"/>
      <c r="J10" s="118"/>
    </row>
    <row r="11" spans="1:10" x14ac:dyDescent="0.35">
      <c r="A11" s="230" t="s">
        <v>37</v>
      </c>
      <c r="B11" s="356"/>
      <c r="C11" s="30">
        <v>1310</v>
      </c>
      <c r="D11" s="248" t="s">
        <v>32</v>
      </c>
      <c r="E11" s="248"/>
      <c r="F11" s="248"/>
      <c r="G11" s="248"/>
      <c r="H11" s="31">
        <v>0</v>
      </c>
    </row>
    <row r="12" spans="1:10" ht="14.25" customHeight="1" x14ac:dyDescent="0.35">
      <c r="A12" s="231"/>
      <c r="B12" s="295"/>
      <c r="C12" s="27">
        <v>1320</v>
      </c>
      <c r="D12" s="156" t="s">
        <v>33</v>
      </c>
      <c r="E12" s="156"/>
      <c r="F12" s="156"/>
      <c r="G12" s="156"/>
      <c r="H12" s="31">
        <v>476181</v>
      </c>
    </row>
    <row r="13" spans="1:10" ht="15" customHeight="1" x14ac:dyDescent="0.35">
      <c r="A13" s="231"/>
      <c r="B13" s="295"/>
      <c r="C13" s="30">
        <v>1540</v>
      </c>
      <c r="D13" s="248" t="s">
        <v>35</v>
      </c>
      <c r="E13" s="248"/>
      <c r="F13" s="248"/>
      <c r="G13" s="248"/>
      <c r="H13" s="31">
        <v>78750</v>
      </c>
      <c r="I13" s="163"/>
    </row>
    <row r="14" spans="1:10" ht="15" customHeight="1" x14ac:dyDescent="0.35">
      <c r="A14" s="231"/>
      <c r="B14" s="295"/>
      <c r="C14" s="30">
        <v>1550</v>
      </c>
      <c r="D14" s="248" t="s">
        <v>38</v>
      </c>
      <c r="E14" s="248"/>
      <c r="F14" s="248"/>
      <c r="G14" s="248"/>
      <c r="H14" s="31">
        <v>5400</v>
      </c>
    </row>
    <row r="15" spans="1:10" ht="15" customHeight="1" x14ac:dyDescent="0.35">
      <c r="A15" s="231"/>
      <c r="B15" s="295"/>
      <c r="C15" s="30">
        <v>1590</v>
      </c>
      <c r="D15" s="248" t="s">
        <v>36</v>
      </c>
      <c r="E15" s="248"/>
      <c r="F15" s="248"/>
      <c r="G15" s="248"/>
      <c r="H15" s="31">
        <v>60738</v>
      </c>
    </row>
    <row r="16" spans="1:10" ht="15" thickBot="1" x14ac:dyDescent="0.4">
      <c r="A16" s="231"/>
      <c r="B16" s="295"/>
      <c r="C16" s="30">
        <v>1710</v>
      </c>
      <c r="D16" s="248" t="s">
        <v>39</v>
      </c>
      <c r="E16" s="248"/>
      <c r="F16" s="248"/>
      <c r="G16" s="248"/>
      <c r="H16" s="31">
        <v>48664</v>
      </c>
    </row>
    <row r="17" spans="1:8" ht="15" customHeight="1" x14ac:dyDescent="0.35">
      <c r="A17" s="230" t="s">
        <v>40</v>
      </c>
      <c r="B17" s="356"/>
      <c r="C17" s="30">
        <v>1410</v>
      </c>
      <c r="D17" s="248" t="s">
        <v>41</v>
      </c>
      <c r="E17" s="248"/>
      <c r="F17" s="248"/>
      <c r="G17" s="248"/>
      <c r="H17" s="31">
        <v>138830</v>
      </c>
    </row>
    <row r="18" spans="1:8" ht="15" customHeight="1" x14ac:dyDescent="0.35">
      <c r="A18" s="231"/>
      <c r="B18" s="295"/>
      <c r="C18" s="30">
        <v>1420</v>
      </c>
      <c r="D18" s="248" t="s">
        <v>42</v>
      </c>
      <c r="E18" s="248"/>
      <c r="F18" s="248"/>
      <c r="G18" s="248"/>
      <c r="H18" s="31">
        <v>69623</v>
      </c>
    </row>
    <row r="19" spans="1:8" ht="15" customHeight="1" x14ac:dyDescent="0.35">
      <c r="A19" s="231"/>
      <c r="B19" s="295"/>
      <c r="C19" s="30">
        <v>1430</v>
      </c>
      <c r="D19" s="248" t="s">
        <v>43</v>
      </c>
      <c r="E19" s="248"/>
      <c r="F19" s="248"/>
      <c r="G19" s="248"/>
      <c r="H19" s="31">
        <v>162580</v>
      </c>
    </row>
    <row r="20" spans="1:8" ht="15" customHeight="1" x14ac:dyDescent="0.35">
      <c r="A20" s="231"/>
      <c r="B20" s="295"/>
      <c r="C20" s="30">
        <v>1440</v>
      </c>
      <c r="D20" s="248" t="s">
        <v>44</v>
      </c>
      <c r="E20" s="248"/>
      <c r="F20" s="248"/>
      <c r="G20" s="248"/>
      <c r="H20" s="31">
        <v>14209</v>
      </c>
    </row>
    <row r="21" spans="1:8" ht="15" customHeight="1" x14ac:dyDescent="0.35">
      <c r="A21" s="231"/>
      <c r="B21" s="295"/>
      <c r="C21" s="30">
        <v>1510</v>
      </c>
      <c r="D21" s="248" t="s">
        <v>45</v>
      </c>
      <c r="E21" s="248"/>
      <c r="F21" s="248"/>
      <c r="G21" s="248"/>
      <c r="H21" s="31">
        <v>63535</v>
      </c>
    </row>
    <row r="22" spans="1:8" ht="15" customHeight="1" x14ac:dyDescent="0.35">
      <c r="A22" s="340" t="s">
        <v>46</v>
      </c>
      <c r="B22" s="341"/>
      <c r="C22" s="33">
        <v>1600</v>
      </c>
      <c r="D22" s="241" t="s">
        <v>47</v>
      </c>
      <c r="E22" s="241"/>
      <c r="F22" s="241"/>
      <c r="G22" s="241"/>
      <c r="H22" s="35">
        <v>0</v>
      </c>
    </row>
    <row r="23" spans="1:8" ht="15" customHeight="1" x14ac:dyDescent="0.35">
      <c r="A23" s="232" t="s">
        <v>48</v>
      </c>
      <c r="B23" s="233"/>
      <c r="C23" s="233"/>
      <c r="D23" s="233"/>
      <c r="E23" s="233"/>
      <c r="F23" s="233"/>
      <c r="G23" s="355"/>
      <c r="H23" s="164">
        <f>SUM(H4:H22)</f>
        <v>6900789</v>
      </c>
    </row>
    <row r="24" spans="1:8" x14ac:dyDescent="0.35">
      <c r="A24" s="121"/>
      <c r="B24" s="121"/>
      <c r="C24" s="121"/>
      <c r="D24" s="121"/>
      <c r="E24" s="121"/>
      <c r="F24" s="121"/>
      <c r="G24" s="121"/>
      <c r="H24" s="122"/>
    </row>
    <row r="25" spans="1:8" x14ac:dyDescent="0.35">
      <c r="A25" s="121"/>
      <c r="B25" s="121"/>
      <c r="C25" s="121"/>
      <c r="D25" s="121"/>
      <c r="E25" s="121"/>
      <c r="F25" s="121"/>
      <c r="G25" s="121"/>
      <c r="H25" s="122"/>
    </row>
  </sheetData>
  <mergeCells count="26">
    <mergeCell ref="A2:H2"/>
    <mergeCell ref="A3:B3"/>
    <mergeCell ref="D3:G3"/>
    <mergeCell ref="A4:B10"/>
    <mergeCell ref="D4:G4"/>
    <mergeCell ref="D5:G5"/>
    <mergeCell ref="D6:G6"/>
    <mergeCell ref="D7:G7"/>
    <mergeCell ref="D8:G8"/>
    <mergeCell ref="D9:G9"/>
    <mergeCell ref="D10:G10"/>
    <mergeCell ref="A11:B16"/>
    <mergeCell ref="D11:G11"/>
    <mergeCell ref="D13:G13"/>
    <mergeCell ref="D14:G14"/>
    <mergeCell ref="D15:G15"/>
    <mergeCell ref="D16:G16"/>
    <mergeCell ref="A22:B22"/>
    <mergeCell ref="D22:G22"/>
    <mergeCell ref="A23:G23"/>
    <mergeCell ref="A17:B21"/>
    <mergeCell ref="D17:G17"/>
    <mergeCell ref="D18:G18"/>
    <mergeCell ref="D19:G19"/>
    <mergeCell ref="D20:G20"/>
    <mergeCell ref="D21:G21"/>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347D9-6717-40F9-B63F-20F6525E7321}">
  <dimension ref="A2:H30"/>
  <sheetViews>
    <sheetView workbookViewId="0">
      <selection activeCell="A2" sqref="A2:G28"/>
    </sheetView>
  </sheetViews>
  <sheetFormatPr baseColWidth="10" defaultColWidth="11.54296875" defaultRowHeight="10.5" x14ac:dyDescent="0.25"/>
  <cols>
    <col min="1" max="3" width="12.6328125" style="24" customWidth="1"/>
    <col min="4" max="4" width="20.08984375" style="24" customWidth="1"/>
    <col min="5" max="5" width="9.453125" style="24" customWidth="1"/>
    <col min="6" max="6" width="12.36328125" style="24" customWidth="1"/>
    <col min="7" max="7" width="13.54296875" style="24" customWidth="1"/>
    <col min="8" max="8" width="5.36328125" style="2" customWidth="1"/>
    <col min="9" max="16384" width="11.54296875" style="3"/>
  </cols>
  <sheetData>
    <row r="2" spans="1:8" ht="67" customHeight="1" x14ac:dyDescent="0.25">
      <c r="A2" s="206" t="s">
        <v>341</v>
      </c>
      <c r="B2" s="207"/>
      <c r="C2" s="207"/>
      <c r="D2" s="207"/>
      <c r="E2" s="207"/>
      <c r="F2" s="207"/>
      <c r="G2" s="207"/>
    </row>
    <row r="3" spans="1:8" s="4" customFormat="1" x14ac:dyDescent="0.25">
      <c r="A3" s="206" t="s">
        <v>1</v>
      </c>
      <c r="B3" s="206" t="s">
        <v>2</v>
      </c>
      <c r="C3" s="206"/>
      <c r="D3" s="206"/>
      <c r="E3" s="206" t="s">
        <v>3</v>
      </c>
      <c r="F3" s="1" t="s">
        <v>4</v>
      </c>
      <c r="G3" s="1" t="s">
        <v>5</v>
      </c>
      <c r="H3" s="2"/>
    </row>
    <row r="4" spans="1:8" s="4" customFormat="1" x14ac:dyDescent="0.25">
      <c r="A4" s="206"/>
      <c r="B4" s="206"/>
      <c r="C4" s="206"/>
      <c r="D4" s="206"/>
      <c r="E4" s="206"/>
      <c r="F4" s="1" t="s">
        <v>6</v>
      </c>
      <c r="G4" s="1" t="s">
        <v>7</v>
      </c>
      <c r="H4" s="2"/>
    </row>
    <row r="5" spans="1:8" s="4" customFormat="1" x14ac:dyDescent="0.25">
      <c r="A5" s="208" t="s">
        <v>8</v>
      </c>
      <c r="B5" s="209"/>
      <c r="C5" s="209"/>
      <c r="D5" s="209"/>
      <c r="E5" s="209"/>
      <c r="F5" s="209"/>
      <c r="G5" s="210"/>
      <c r="H5" s="2"/>
    </row>
    <row r="6" spans="1:8" s="4" customFormat="1" x14ac:dyDescent="0.25">
      <c r="A6" s="26">
        <v>12</v>
      </c>
      <c r="B6" s="247" t="s">
        <v>9</v>
      </c>
      <c r="C6" s="247"/>
      <c r="D6" s="247"/>
      <c r="E6" s="30">
        <v>1</v>
      </c>
      <c r="F6" s="59">
        <v>102010</v>
      </c>
      <c r="G6" s="60">
        <v>102010</v>
      </c>
      <c r="H6" s="2"/>
    </row>
    <row r="7" spans="1:8" s="4" customFormat="1" x14ac:dyDescent="0.25">
      <c r="A7" s="26">
        <v>200</v>
      </c>
      <c r="B7" s="248" t="s">
        <v>342</v>
      </c>
      <c r="C7" s="248"/>
      <c r="D7" s="248"/>
      <c r="E7" s="30">
        <v>2</v>
      </c>
      <c r="F7" s="59">
        <v>47051</v>
      </c>
      <c r="G7" s="60">
        <v>77862</v>
      </c>
      <c r="H7" s="2"/>
    </row>
    <row r="8" spans="1:8" s="4" customFormat="1" x14ac:dyDescent="0.25">
      <c r="A8" s="26">
        <v>300</v>
      </c>
      <c r="B8" s="248" t="s">
        <v>96</v>
      </c>
      <c r="C8" s="248"/>
      <c r="D8" s="248"/>
      <c r="E8" s="30">
        <v>10</v>
      </c>
      <c r="F8" s="59">
        <v>36125</v>
      </c>
      <c r="G8" s="60">
        <v>64975</v>
      </c>
      <c r="H8" s="2"/>
    </row>
    <row r="9" spans="1:8" s="4" customFormat="1" x14ac:dyDescent="0.25">
      <c r="A9" s="26">
        <v>500</v>
      </c>
      <c r="B9" s="248" t="s">
        <v>97</v>
      </c>
      <c r="C9" s="248"/>
      <c r="D9" s="248"/>
      <c r="E9" s="30">
        <v>31</v>
      </c>
      <c r="F9" s="59">
        <v>18415</v>
      </c>
      <c r="G9" s="60">
        <v>25645</v>
      </c>
      <c r="H9" s="2"/>
    </row>
    <row r="10" spans="1:8" s="4" customFormat="1" x14ac:dyDescent="0.25">
      <c r="A10" s="26">
        <v>600</v>
      </c>
      <c r="B10" s="248" t="s">
        <v>98</v>
      </c>
      <c r="C10" s="248"/>
      <c r="D10" s="248"/>
      <c r="E10" s="30">
        <v>16</v>
      </c>
      <c r="F10" s="59">
        <v>10777</v>
      </c>
      <c r="G10" s="60">
        <v>19278</v>
      </c>
      <c r="H10" s="2"/>
    </row>
    <row r="11" spans="1:8" s="4" customFormat="1" x14ac:dyDescent="0.25">
      <c r="A11" s="26">
        <v>700</v>
      </c>
      <c r="B11" s="247" t="s">
        <v>99</v>
      </c>
      <c r="C11" s="247"/>
      <c r="D11" s="247"/>
      <c r="E11" s="30">
        <v>15</v>
      </c>
      <c r="F11" s="59">
        <v>11078</v>
      </c>
      <c r="G11" s="60">
        <v>17678</v>
      </c>
      <c r="H11" s="2"/>
    </row>
    <row r="12" spans="1:8" s="4" customFormat="1" x14ac:dyDescent="0.25">
      <c r="A12" s="26">
        <v>800</v>
      </c>
      <c r="B12" s="247" t="s">
        <v>100</v>
      </c>
      <c r="C12" s="247"/>
      <c r="D12" s="247"/>
      <c r="E12" s="30">
        <v>1</v>
      </c>
      <c r="F12" s="59">
        <v>13704</v>
      </c>
      <c r="G12" s="60">
        <v>13704</v>
      </c>
      <c r="H12" s="2"/>
    </row>
    <row r="13" spans="1:8" x14ac:dyDescent="0.25">
      <c r="A13" s="26">
        <v>900</v>
      </c>
      <c r="B13" s="247" t="s">
        <v>101</v>
      </c>
      <c r="C13" s="247"/>
      <c r="D13" s="247"/>
      <c r="E13" s="30">
        <v>7</v>
      </c>
      <c r="F13" s="59">
        <v>10996</v>
      </c>
      <c r="G13" s="60">
        <v>10996</v>
      </c>
    </row>
    <row r="14" spans="1:8" x14ac:dyDescent="0.25">
      <c r="A14" s="26">
        <v>1000</v>
      </c>
      <c r="B14" s="247" t="s">
        <v>102</v>
      </c>
      <c r="C14" s="247"/>
      <c r="D14" s="247"/>
      <c r="E14" s="30">
        <v>2</v>
      </c>
      <c r="F14" s="59">
        <v>10740</v>
      </c>
      <c r="G14" s="60">
        <v>10740</v>
      </c>
    </row>
    <row r="15" spans="1:8" x14ac:dyDescent="0.25">
      <c r="A15" s="26">
        <v>1100</v>
      </c>
      <c r="B15" s="247" t="s">
        <v>103</v>
      </c>
      <c r="C15" s="247"/>
      <c r="D15" s="247"/>
      <c r="E15" s="30">
        <v>9</v>
      </c>
      <c r="F15" s="59">
        <v>9238</v>
      </c>
      <c r="G15" s="60">
        <v>14038</v>
      </c>
    </row>
    <row r="16" spans="1:8" x14ac:dyDescent="0.25">
      <c r="A16" s="26">
        <v>1200</v>
      </c>
      <c r="B16" s="247" t="s">
        <v>104</v>
      </c>
      <c r="C16" s="247"/>
      <c r="D16" s="247"/>
      <c r="E16" s="30">
        <v>0</v>
      </c>
      <c r="F16" s="59">
        <v>0</v>
      </c>
      <c r="G16" s="60">
        <v>0</v>
      </c>
      <c r="H16" s="47"/>
    </row>
    <row r="17" spans="1:7" x14ac:dyDescent="0.25">
      <c r="A17" s="26">
        <v>1300</v>
      </c>
      <c r="B17" s="248" t="s">
        <v>105</v>
      </c>
      <c r="C17" s="248"/>
      <c r="D17" s="248"/>
      <c r="E17" s="30">
        <v>1</v>
      </c>
      <c r="F17" s="59">
        <v>10629</v>
      </c>
      <c r="G17" s="60">
        <v>10629</v>
      </c>
    </row>
    <row r="18" spans="1:7" s="2" customFormat="1" x14ac:dyDescent="0.25">
      <c r="A18" s="249" t="s">
        <v>13</v>
      </c>
      <c r="B18" s="250"/>
      <c r="C18" s="250"/>
      <c r="D18" s="250"/>
      <c r="E18" s="61">
        <f>SUM(E6:E17)</f>
        <v>95</v>
      </c>
      <c r="F18" s="62"/>
      <c r="G18" s="63"/>
    </row>
    <row r="19" spans="1:7" s="2" customFormat="1" x14ac:dyDescent="0.25">
      <c r="A19" s="251" t="s">
        <v>14</v>
      </c>
      <c r="B19" s="252"/>
      <c r="C19" s="252"/>
      <c r="D19" s="252"/>
      <c r="E19" s="252"/>
      <c r="F19" s="252"/>
      <c r="G19" s="253"/>
    </row>
    <row r="20" spans="1:7" s="2" customFormat="1" x14ac:dyDescent="0.25">
      <c r="A20" s="26">
        <v>5010</v>
      </c>
      <c r="B20" s="254" t="s">
        <v>106</v>
      </c>
      <c r="C20" s="254"/>
      <c r="D20" s="254"/>
      <c r="E20" s="30">
        <v>0</v>
      </c>
      <c r="F20" s="59">
        <v>0</v>
      </c>
      <c r="G20" s="60">
        <v>0</v>
      </c>
    </row>
    <row r="21" spans="1:7" s="2" customFormat="1" x14ac:dyDescent="0.25">
      <c r="A21" s="26">
        <v>5030</v>
      </c>
      <c r="B21" s="254" t="s">
        <v>115</v>
      </c>
      <c r="C21" s="254"/>
      <c r="D21" s="254"/>
      <c r="E21" s="30">
        <v>0</v>
      </c>
      <c r="F21" s="59">
        <v>0</v>
      </c>
      <c r="G21" s="60">
        <v>0</v>
      </c>
    </row>
    <row r="22" spans="1:7" s="2" customFormat="1" x14ac:dyDescent="0.25">
      <c r="A22" s="243" t="s">
        <v>15</v>
      </c>
      <c r="B22" s="244"/>
      <c r="C22" s="244"/>
      <c r="D22" s="244"/>
      <c r="E22" s="51">
        <f>SUM(E20:E21)</f>
        <v>0</v>
      </c>
      <c r="F22" s="52"/>
      <c r="G22" s="53"/>
    </row>
    <row r="23" spans="1:7" s="2" customFormat="1" x14ac:dyDescent="0.25">
      <c r="A23" s="208" t="s">
        <v>16</v>
      </c>
      <c r="B23" s="209"/>
      <c r="C23" s="209"/>
      <c r="D23" s="209"/>
      <c r="E23" s="209"/>
      <c r="F23" s="209"/>
      <c r="G23" s="210"/>
    </row>
    <row r="24" spans="1:7" s="2" customFormat="1" x14ac:dyDescent="0.25">
      <c r="A24" s="26">
        <v>99999</v>
      </c>
      <c r="B24" s="254" t="s">
        <v>17</v>
      </c>
      <c r="C24" s="254"/>
      <c r="D24" s="254"/>
      <c r="E24" s="27">
        <v>2</v>
      </c>
      <c r="F24" s="59">
        <v>7468</v>
      </c>
      <c r="G24" s="60">
        <v>10045</v>
      </c>
    </row>
    <row r="25" spans="1:7" s="2" customFormat="1" x14ac:dyDescent="0.25">
      <c r="A25" s="26">
        <v>77777</v>
      </c>
      <c r="B25" s="64" t="s">
        <v>110</v>
      </c>
      <c r="C25" s="64"/>
      <c r="D25" s="64"/>
      <c r="E25" s="27">
        <v>0</v>
      </c>
      <c r="F25" s="59">
        <v>0</v>
      </c>
      <c r="G25" s="60">
        <v>0</v>
      </c>
    </row>
    <row r="26" spans="1:7" s="2" customFormat="1" x14ac:dyDescent="0.25">
      <c r="A26" s="243" t="s">
        <v>19</v>
      </c>
      <c r="B26" s="244"/>
      <c r="C26" s="244"/>
      <c r="D26" s="244"/>
      <c r="E26" s="51">
        <f>SUM(E24)</f>
        <v>2</v>
      </c>
      <c r="F26" s="52"/>
      <c r="G26" s="53"/>
    </row>
    <row r="27" spans="1:7" s="2" customFormat="1" x14ac:dyDescent="0.25">
      <c r="A27" s="245" t="s">
        <v>20</v>
      </c>
      <c r="B27" s="246"/>
      <c r="C27" s="246"/>
      <c r="D27" s="246"/>
      <c r="E27" s="54">
        <v>97</v>
      </c>
      <c r="F27" s="55"/>
      <c r="G27" s="56"/>
    </row>
    <row r="28" spans="1:7" s="2" customFormat="1" x14ac:dyDescent="0.25">
      <c r="A28" s="241" t="s">
        <v>21</v>
      </c>
      <c r="B28" s="241"/>
      <c r="C28" s="241"/>
      <c r="D28" s="241"/>
      <c r="E28" s="241"/>
      <c r="F28" s="241"/>
      <c r="G28" s="241"/>
    </row>
    <row r="29" spans="1:7" s="2" customFormat="1" x14ac:dyDescent="0.25">
      <c r="A29" s="57"/>
      <c r="B29" s="57"/>
      <c r="C29" s="57"/>
      <c r="D29" s="57"/>
      <c r="E29" s="57"/>
      <c r="F29" s="57"/>
      <c r="G29" s="57"/>
    </row>
    <row r="30" spans="1:7" s="2" customFormat="1" x14ac:dyDescent="0.25">
      <c r="A30" s="24"/>
      <c r="B30" s="24"/>
      <c r="C30" s="24"/>
      <c r="D30" s="24"/>
      <c r="E30" s="24"/>
      <c r="F30" s="24"/>
      <c r="G30" s="24"/>
    </row>
  </sheetData>
  <mergeCells count="27">
    <mergeCell ref="B6:D6"/>
    <mergeCell ref="A2:G2"/>
    <mergeCell ref="A3:A4"/>
    <mergeCell ref="B3:D4"/>
    <mergeCell ref="E3:E4"/>
    <mergeCell ref="A5:G5"/>
    <mergeCell ref="A18:D18"/>
    <mergeCell ref="B7:D7"/>
    <mergeCell ref="B8:D8"/>
    <mergeCell ref="B9:D9"/>
    <mergeCell ref="B10:D10"/>
    <mergeCell ref="B11:D11"/>
    <mergeCell ref="B12:D12"/>
    <mergeCell ref="B13:D13"/>
    <mergeCell ref="B14:D14"/>
    <mergeCell ref="B15:D15"/>
    <mergeCell ref="B16:D16"/>
    <mergeCell ref="B17:D17"/>
    <mergeCell ref="A26:D26"/>
    <mergeCell ref="A27:D27"/>
    <mergeCell ref="A28:G28"/>
    <mergeCell ref="A19:G19"/>
    <mergeCell ref="B20:D20"/>
    <mergeCell ref="B21:D21"/>
    <mergeCell ref="A22:D22"/>
    <mergeCell ref="A23:G23"/>
    <mergeCell ref="B24:D2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70C6B-E2A9-4267-8936-292C6E5D8465}">
  <sheetPr>
    <tabColor theme="4"/>
    <pageSetUpPr fitToPage="1"/>
  </sheetPr>
  <dimension ref="A2:D24"/>
  <sheetViews>
    <sheetView showGridLines="0" zoomScaleNormal="100" workbookViewId="0">
      <selection activeCell="A2" sqref="A2:D24"/>
    </sheetView>
  </sheetViews>
  <sheetFormatPr baseColWidth="10" defaultColWidth="11.453125" defaultRowHeight="10.5" x14ac:dyDescent="0.25"/>
  <cols>
    <col min="1" max="1" width="13.36328125" style="24" customWidth="1"/>
    <col min="2" max="2" width="12.6328125" style="24" customWidth="1"/>
    <col min="3" max="3" width="40.36328125" style="24" customWidth="1"/>
    <col min="4" max="4" width="15.6328125" style="2" customWidth="1"/>
    <col min="5" max="16384" width="11.453125" style="24"/>
  </cols>
  <sheetData>
    <row r="2" spans="1:4" ht="67.25" customHeight="1" x14ac:dyDescent="0.25">
      <c r="A2" s="226" t="s">
        <v>64</v>
      </c>
      <c r="B2" s="227"/>
      <c r="C2" s="227"/>
      <c r="D2" s="228"/>
    </row>
    <row r="3" spans="1:4" ht="21.75" customHeight="1" x14ac:dyDescent="0.25">
      <c r="A3" s="1" t="s">
        <v>23</v>
      </c>
      <c r="B3" s="1" t="s">
        <v>24</v>
      </c>
      <c r="C3" s="1" t="s">
        <v>25</v>
      </c>
      <c r="D3" s="25" t="s">
        <v>26</v>
      </c>
    </row>
    <row r="4" spans="1:4" ht="18.75" customHeight="1" x14ac:dyDescent="0.25">
      <c r="A4" s="229" t="s">
        <v>27</v>
      </c>
      <c r="B4" s="27">
        <v>1130</v>
      </c>
      <c r="C4" s="28" t="s">
        <v>28</v>
      </c>
      <c r="D4" s="29">
        <v>23884701</v>
      </c>
    </row>
    <row r="5" spans="1:4" ht="18.75" customHeight="1" x14ac:dyDescent="0.25">
      <c r="A5" s="229"/>
      <c r="B5" s="27">
        <v>1210</v>
      </c>
      <c r="C5" s="28" t="s">
        <v>29</v>
      </c>
      <c r="D5" s="29">
        <v>10384471</v>
      </c>
    </row>
    <row r="6" spans="1:4" ht="18.75" customHeight="1" x14ac:dyDescent="0.25">
      <c r="A6" s="229"/>
      <c r="B6" s="27">
        <v>1220</v>
      </c>
      <c r="C6" s="28" t="s">
        <v>30</v>
      </c>
      <c r="D6" s="29">
        <v>0</v>
      </c>
    </row>
    <row r="7" spans="1:4" ht="18.75" customHeight="1" x14ac:dyDescent="0.25">
      <c r="A7" s="229"/>
      <c r="B7" s="27">
        <v>1230</v>
      </c>
      <c r="C7" s="28" t="s">
        <v>31</v>
      </c>
      <c r="D7" s="29">
        <v>0</v>
      </c>
    </row>
    <row r="8" spans="1:4" ht="18.75" customHeight="1" x14ac:dyDescent="0.25">
      <c r="A8" s="229"/>
      <c r="B8" s="27">
        <v>1310</v>
      </c>
      <c r="C8" s="28" t="s">
        <v>32</v>
      </c>
      <c r="D8" s="29">
        <v>1763520</v>
      </c>
    </row>
    <row r="9" spans="1:4" ht="18.75" customHeight="1" x14ac:dyDescent="0.25">
      <c r="A9" s="229"/>
      <c r="B9" s="27">
        <v>1340</v>
      </c>
      <c r="C9" s="28" t="s">
        <v>34</v>
      </c>
      <c r="D9" s="29">
        <v>14470600</v>
      </c>
    </row>
    <row r="10" spans="1:4" ht="18.75" customHeight="1" x14ac:dyDescent="0.25">
      <c r="A10" s="229"/>
      <c r="B10" s="27">
        <v>1540</v>
      </c>
      <c r="C10" s="28" t="s">
        <v>35</v>
      </c>
      <c r="D10" s="29">
        <v>7589520</v>
      </c>
    </row>
    <row r="11" spans="1:4" ht="18.75" customHeight="1" thickBot="1" x14ac:dyDescent="0.3">
      <c r="A11" s="229"/>
      <c r="B11" s="27">
        <v>1590</v>
      </c>
      <c r="C11" s="28" t="s">
        <v>36</v>
      </c>
      <c r="D11" s="29">
        <v>0</v>
      </c>
    </row>
    <row r="12" spans="1:4" ht="18.75" customHeight="1" x14ac:dyDescent="0.25">
      <c r="A12" s="230" t="s">
        <v>37</v>
      </c>
      <c r="B12" s="30">
        <v>1310</v>
      </c>
      <c r="C12" s="28" t="s">
        <v>32</v>
      </c>
      <c r="D12" s="29">
        <v>2587550</v>
      </c>
    </row>
    <row r="13" spans="1:4" ht="18.75" customHeight="1" x14ac:dyDescent="0.25">
      <c r="A13" s="231"/>
      <c r="B13" s="30">
        <v>1320</v>
      </c>
      <c r="C13" s="28" t="s">
        <v>33</v>
      </c>
      <c r="D13" s="29">
        <v>7889009</v>
      </c>
    </row>
    <row r="14" spans="1:4" ht="18.75" customHeight="1" x14ac:dyDescent="0.25">
      <c r="A14" s="231"/>
      <c r="B14" s="30">
        <v>1540</v>
      </c>
      <c r="C14" s="28" t="s">
        <v>35</v>
      </c>
      <c r="D14" s="29">
        <v>1240400</v>
      </c>
    </row>
    <row r="15" spans="1:4" ht="18.75" customHeight="1" x14ac:dyDescent="0.25">
      <c r="A15" s="231"/>
      <c r="B15" s="30">
        <v>1550</v>
      </c>
      <c r="C15" s="28" t="s">
        <v>38</v>
      </c>
      <c r="D15" s="29">
        <v>18000</v>
      </c>
    </row>
    <row r="16" spans="1:4" ht="18.75" customHeight="1" x14ac:dyDescent="0.25">
      <c r="A16" s="231"/>
      <c r="B16" s="30">
        <v>1590</v>
      </c>
      <c r="C16" s="28" t="s">
        <v>36</v>
      </c>
      <c r="D16" s="29">
        <v>572933</v>
      </c>
    </row>
    <row r="17" spans="1:4" ht="18.75" customHeight="1" thickBot="1" x14ac:dyDescent="0.3">
      <c r="A17" s="231"/>
      <c r="B17" s="30">
        <v>1710</v>
      </c>
      <c r="C17" s="28" t="s">
        <v>39</v>
      </c>
      <c r="D17" s="29">
        <v>2432573</v>
      </c>
    </row>
    <row r="18" spans="1:4" ht="18.75" customHeight="1" x14ac:dyDescent="0.25">
      <c r="A18" s="230" t="s">
        <v>40</v>
      </c>
      <c r="B18" s="30">
        <v>1410</v>
      </c>
      <c r="C18" s="28" t="s">
        <v>41</v>
      </c>
      <c r="D18" s="29">
        <v>2584543</v>
      </c>
    </row>
    <row r="19" spans="1:4" ht="18.75" customHeight="1" x14ac:dyDescent="0.25">
      <c r="A19" s="231"/>
      <c r="B19" s="30">
        <v>1420</v>
      </c>
      <c r="C19" s="28" t="s">
        <v>42</v>
      </c>
      <c r="D19" s="29">
        <v>1275151</v>
      </c>
    </row>
    <row r="20" spans="1:4" ht="18.75" customHeight="1" x14ac:dyDescent="0.25">
      <c r="A20" s="231"/>
      <c r="B20" s="30">
        <v>1430</v>
      </c>
      <c r="C20" s="28" t="s">
        <v>43</v>
      </c>
      <c r="D20" s="29">
        <v>2977437</v>
      </c>
    </row>
    <row r="21" spans="1:4" ht="18.75" customHeight="1" x14ac:dyDescent="0.25">
      <c r="A21" s="231"/>
      <c r="B21" s="30">
        <v>1440</v>
      </c>
      <c r="C21" s="28" t="s">
        <v>44</v>
      </c>
      <c r="D21" s="29">
        <v>468120</v>
      </c>
    </row>
    <row r="22" spans="1:4" ht="18.75" customHeight="1" x14ac:dyDescent="0.25">
      <c r="A22" s="231"/>
      <c r="B22" s="30">
        <v>1510</v>
      </c>
      <c r="C22" s="28" t="s">
        <v>45</v>
      </c>
      <c r="D22" s="31">
        <v>1148093</v>
      </c>
    </row>
    <row r="23" spans="1:4" ht="18.75" customHeight="1" x14ac:dyDescent="0.25">
      <c r="A23" s="32" t="s">
        <v>46</v>
      </c>
      <c r="B23" s="33">
        <v>1610</v>
      </c>
      <c r="C23" s="34" t="s">
        <v>47</v>
      </c>
      <c r="D23" s="35"/>
    </row>
    <row r="24" spans="1:4" ht="15" customHeight="1" x14ac:dyDescent="0.25">
      <c r="A24" s="232" t="s">
        <v>48</v>
      </c>
      <c r="B24" s="233"/>
      <c r="C24" s="233"/>
      <c r="D24" s="36">
        <f>SUM(D4:D23)</f>
        <v>81286621</v>
      </c>
    </row>
  </sheetData>
  <mergeCells count="5">
    <mergeCell ref="A2:D2"/>
    <mergeCell ref="A4:A11"/>
    <mergeCell ref="A12:A17"/>
    <mergeCell ref="A18:A22"/>
    <mergeCell ref="A24:C24"/>
  </mergeCells>
  <printOptions horizontalCentered="1"/>
  <pageMargins left="0.98425196850393704" right="0.98425196850393704" top="0.98425196850393704" bottom="0.98425196850393704" header="0.31496062992125984" footer="0.31496062992125984"/>
  <pageSetup paperSize="9" scale="97"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00889-2C70-486D-8199-89285804139A}">
  <dimension ref="A2:F23"/>
  <sheetViews>
    <sheetView topLeftCell="A7" workbookViewId="0">
      <selection activeCell="A2" sqref="A2:D23"/>
    </sheetView>
  </sheetViews>
  <sheetFormatPr baseColWidth="10" defaultColWidth="11.453125" defaultRowHeight="10.5" x14ac:dyDescent="0.25"/>
  <cols>
    <col min="1" max="1" width="13.36328125" style="24" customWidth="1"/>
    <col min="2" max="2" width="12.6328125" style="24" customWidth="1"/>
    <col min="3" max="3" width="40.36328125" style="24" customWidth="1"/>
    <col min="4" max="4" width="15.6328125" style="2" customWidth="1"/>
    <col min="5" max="5" width="14" style="72" bestFit="1" customWidth="1"/>
    <col min="6" max="16384" width="11.453125" style="24"/>
  </cols>
  <sheetData>
    <row r="2" spans="1:6" ht="67" customHeight="1" x14ac:dyDescent="0.25">
      <c r="A2" s="226" t="s">
        <v>343</v>
      </c>
      <c r="B2" s="227"/>
      <c r="C2" s="227"/>
      <c r="D2" s="228"/>
    </row>
    <row r="3" spans="1:6" x14ac:dyDescent="0.25">
      <c r="A3" s="1" t="s">
        <v>23</v>
      </c>
      <c r="B3" s="1" t="s">
        <v>24</v>
      </c>
      <c r="C3" s="1" t="s">
        <v>25</v>
      </c>
      <c r="D3" s="25" t="s">
        <v>26</v>
      </c>
    </row>
    <row r="4" spans="1:6" x14ac:dyDescent="0.25">
      <c r="A4" s="229" t="s">
        <v>27</v>
      </c>
      <c r="B4" s="27">
        <v>1130</v>
      </c>
      <c r="C4" s="28" t="s">
        <v>28</v>
      </c>
      <c r="D4" s="31">
        <v>9937514</v>
      </c>
    </row>
    <row r="5" spans="1:6" x14ac:dyDescent="0.25">
      <c r="A5" s="229"/>
      <c r="B5" s="27">
        <v>1210</v>
      </c>
      <c r="C5" s="28" t="s">
        <v>29</v>
      </c>
      <c r="D5" s="31">
        <v>210156</v>
      </c>
    </row>
    <row r="6" spans="1:6" x14ac:dyDescent="0.25">
      <c r="A6" s="229"/>
      <c r="B6" s="27">
        <v>1220</v>
      </c>
      <c r="C6" s="28" t="s">
        <v>30</v>
      </c>
      <c r="D6" s="31">
        <v>0</v>
      </c>
    </row>
    <row r="7" spans="1:6" x14ac:dyDescent="0.25">
      <c r="A7" s="229"/>
      <c r="B7" s="27">
        <v>1230</v>
      </c>
      <c r="C7" s="28" t="s">
        <v>31</v>
      </c>
      <c r="D7" s="31">
        <v>0</v>
      </c>
    </row>
    <row r="8" spans="1:6" x14ac:dyDescent="0.25">
      <c r="A8" s="229"/>
      <c r="B8" s="27">
        <v>1310</v>
      </c>
      <c r="C8" s="28" t="s">
        <v>32</v>
      </c>
      <c r="D8" s="31">
        <v>0</v>
      </c>
    </row>
    <row r="9" spans="1:6" x14ac:dyDescent="0.25">
      <c r="A9" s="229"/>
      <c r="B9" s="27">
        <v>1340</v>
      </c>
      <c r="C9" s="28" t="s">
        <v>34</v>
      </c>
      <c r="D9" s="31">
        <v>11376440</v>
      </c>
    </row>
    <row r="10" spans="1:6" ht="11" thickBot="1" x14ac:dyDescent="0.3">
      <c r="A10" s="229"/>
      <c r="B10" s="27">
        <v>1540</v>
      </c>
      <c r="C10" s="28" t="s">
        <v>35</v>
      </c>
      <c r="D10" s="29">
        <v>3150600</v>
      </c>
    </row>
    <row r="11" spans="1:6" x14ac:dyDescent="0.25">
      <c r="A11" s="230" t="s">
        <v>37</v>
      </c>
      <c r="B11" s="27">
        <v>1310</v>
      </c>
      <c r="C11" s="28" t="s">
        <v>32</v>
      </c>
      <c r="D11" s="31">
        <v>634209</v>
      </c>
    </row>
    <row r="12" spans="1:6" x14ac:dyDescent="0.25">
      <c r="A12" s="231"/>
      <c r="B12" s="27">
        <v>1320</v>
      </c>
      <c r="C12" s="28" t="s">
        <v>33</v>
      </c>
      <c r="D12" s="31">
        <v>3083248</v>
      </c>
    </row>
    <row r="13" spans="1:6" x14ac:dyDescent="0.25">
      <c r="A13" s="231"/>
      <c r="B13" s="27">
        <v>1540</v>
      </c>
      <c r="C13" s="28" t="s">
        <v>35</v>
      </c>
      <c r="D13" s="31">
        <v>461000</v>
      </c>
      <c r="F13" s="73"/>
    </row>
    <row r="14" spans="1:6" x14ac:dyDescent="0.25">
      <c r="A14" s="231"/>
      <c r="B14" s="30">
        <v>1550</v>
      </c>
      <c r="C14" s="28" t="s">
        <v>38</v>
      </c>
      <c r="D14" s="31">
        <v>3600</v>
      </c>
    </row>
    <row r="15" spans="1:6" x14ac:dyDescent="0.25">
      <c r="A15" s="231"/>
      <c r="B15" s="27">
        <v>1590</v>
      </c>
      <c r="C15" s="28" t="s">
        <v>36</v>
      </c>
      <c r="D15" s="31">
        <v>212535</v>
      </c>
    </row>
    <row r="16" spans="1:6" ht="11" thickBot="1" x14ac:dyDescent="0.3">
      <c r="A16" s="231"/>
      <c r="B16" s="30">
        <v>1710</v>
      </c>
      <c r="C16" s="28" t="s">
        <v>39</v>
      </c>
      <c r="D16" s="31">
        <v>655623</v>
      </c>
    </row>
    <row r="17" spans="1:5" ht="18.75" customHeight="1" x14ac:dyDescent="0.25">
      <c r="A17" s="230" t="s">
        <v>40</v>
      </c>
      <c r="B17" s="30">
        <v>1410</v>
      </c>
      <c r="C17" s="28" t="s">
        <v>41</v>
      </c>
      <c r="D17" s="31">
        <v>1094123</v>
      </c>
      <c r="E17" s="165"/>
    </row>
    <row r="18" spans="1:5" x14ac:dyDescent="0.25">
      <c r="A18" s="231"/>
      <c r="B18" s="30">
        <v>1420</v>
      </c>
      <c r="C18" s="28" t="s">
        <v>42</v>
      </c>
      <c r="D18" s="31">
        <v>475203</v>
      </c>
    </row>
    <row r="19" spans="1:5" x14ac:dyDescent="0.25">
      <c r="A19" s="231"/>
      <c r="B19" s="30">
        <v>1430</v>
      </c>
      <c r="C19" s="28" t="s">
        <v>43</v>
      </c>
      <c r="D19" s="31">
        <v>491887</v>
      </c>
    </row>
    <row r="20" spans="1:5" x14ac:dyDescent="0.25">
      <c r="A20" s="231"/>
      <c r="B20" s="30">
        <v>1440</v>
      </c>
      <c r="C20" s="28" t="s">
        <v>44</v>
      </c>
      <c r="D20" s="31">
        <v>88270</v>
      </c>
    </row>
    <row r="21" spans="1:5" x14ac:dyDescent="0.25">
      <c r="A21" s="231"/>
      <c r="B21" s="30">
        <v>1510</v>
      </c>
      <c r="C21" s="28" t="s">
        <v>45</v>
      </c>
      <c r="D21" s="31">
        <v>453037</v>
      </c>
    </row>
    <row r="22" spans="1:5" x14ac:dyDescent="0.25">
      <c r="A22" s="32" t="s">
        <v>46</v>
      </c>
      <c r="B22" s="33">
        <v>1610</v>
      </c>
      <c r="C22" s="34" t="s">
        <v>47</v>
      </c>
      <c r="D22" s="35"/>
    </row>
    <row r="23" spans="1:5" x14ac:dyDescent="0.25">
      <c r="A23" s="232" t="s">
        <v>48</v>
      </c>
      <c r="B23" s="233"/>
      <c r="C23" s="233"/>
      <c r="D23" s="166">
        <f>SUM(D4:D22)</f>
        <v>32327445</v>
      </c>
    </row>
  </sheetData>
  <mergeCells count="5">
    <mergeCell ref="A2:D2"/>
    <mergeCell ref="A4:A10"/>
    <mergeCell ref="A11:A16"/>
    <mergeCell ref="A17:A21"/>
    <mergeCell ref="A23:C23"/>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311F0-5336-46D4-9D7B-07EDE9DE6F47}">
  <dimension ref="A1:G14"/>
  <sheetViews>
    <sheetView topLeftCell="A3" workbookViewId="0">
      <selection sqref="A1:G13"/>
    </sheetView>
  </sheetViews>
  <sheetFormatPr baseColWidth="10" defaultColWidth="11.54296875" defaultRowHeight="10.5" x14ac:dyDescent="0.25"/>
  <cols>
    <col min="1" max="1" width="11.54296875" style="3"/>
    <col min="2" max="2" width="13.08984375" style="3" customWidth="1"/>
    <col min="3" max="3" width="14.08984375" style="3" customWidth="1"/>
    <col min="4" max="6" width="11.54296875" style="3"/>
    <col min="7" max="7" width="11.90625" style="3" bestFit="1" customWidth="1"/>
    <col min="8" max="16384" width="11.54296875" style="3"/>
  </cols>
  <sheetData>
    <row r="1" spans="1:7" ht="67" customHeight="1" x14ac:dyDescent="0.25">
      <c r="A1" s="206" t="s">
        <v>344</v>
      </c>
      <c r="B1" s="207"/>
      <c r="C1" s="207"/>
      <c r="D1" s="207"/>
      <c r="E1" s="207"/>
      <c r="F1" s="207"/>
      <c r="G1" s="207"/>
    </row>
    <row r="2" spans="1:7" x14ac:dyDescent="0.25">
      <c r="A2" s="206" t="s">
        <v>1</v>
      </c>
      <c r="B2" s="206" t="s">
        <v>2</v>
      </c>
      <c r="C2" s="206"/>
      <c r="D2" s="206"/>
      <c r="E2" s="206" t="s">
        <v>3</v>
      </c>
      <c r="F2" s="1" t="s">
        <v>4</v>
      </c>
      <c r="G2" s="1" t="s">
        <v>5</v>
      </c>
    </row>
    <row r="3" spans="1:7" ht="21" x14ac:dyDescent="0.25">
      <c r="A3" s="206"/>
      <c r="B3" s="206"/>
      <c r="C3" s="206"/>
      <c r="D3" s="206"/>
      <c r="E3" s="206"/>
      <c r="F3" s="1" t="s">
        <v>6</v>
      </c>
      <c r="G3" s="1" t="s">
        <v>7</v>
      </c>
    </row>
    <row r="4" spans="1:7" x14ac:dyDescent="0.25">
      <c r="A4" s="208" t="s">
        <v>8</v>
      </c>
      <c r="B4" s="209"/>
      <c r="C4" s="209"/>
      <c r="D4" s="209"/>
      <c r="E4" s="209"/>
      <c r="F4" s="209"/>
      <c r="G4" s="210"/>
    </row>
    <row r="5" spans="1:7" x14ac:dyDescent="0.25">
      <c r="A5" s="26">
        <v>100</v>
      </c>
      <c r="B5" s="248" t="s">
        <v>345</v>
      </c>
      <c r="C5" s="247"/>
      <c r="D5" s="247"/>
      <c r="E5" s="30">
        <v>1</v>
      </c>
      <c r="F5" s="59">
        <v>109557.6</v>
      </c>
      <c r="G5" s="60">
        <v>109557.6</v>
      </c>
    </row>
    <row r="6" spans="1:7" x14ac:dyDescent="0.25">
      <c r="A6" s="26">
        <v>200</v>
      </c>
      <c r="B6" s="248" t="s">
        <v>346</v>
      </c>
      <c r="C6" s="248"/>
      <c r="D6" s="248"/>
      <c r="E6" s="30">
        <v>4</v>
      </c>
      <c r="F6" s="59">
        <v>42318.33</v>
      </c>
      <c r="G6" s="60">
        <v>59220</v>
      </c>
    </row>
    <row r="7" spans="1:7" x14ac:dyDescent="0.25">
      <c r="A7" s="26">
        <v>300</v>
      </c>
      <c r="B7" s="247" t="s">
        <v>347</v>
      </c>
      <c r="C7" s="247"/>
      <c r="D7" s="247"/>
      <c r="E7" s="30">
        <v>11</v>
      </c>
      <c r="F7" s="59">
        <v>18781.21</v>
      </c>
      <c r="G7" s="60">
        <v>31702.86</v>
      </c>
    </row>
    <row r="8" spans="1:7" x14ac:dyDescent="0.25">
      <c r="A8" s="26">
        <v>400</v>
      </c>
      <c r="B8" s="247" t="s">
        <v>155</v>
      </c>
      <c r="C8" s="247"/>
      <c r="D8" s="247"/>
      <c r="E8" s="30">
        <v>2</v>
      </c>
      <c r="F8" s="59">
        <v>13424.4</v>
      </c>
      <c r="G8" s="60">
        <v>13424.4</v>
      </c>
    </row>
    <row r="9" spans="1:7" x14ac:dyDescent="0.25">
      <c r="A9" s="26">
        <v>500</v>
      </c>
      <c r="B9" s="247" t="s">
        <v>348</v>
      </c>
      <c r="C9" s="247"/>
      <c r="D9" s="247"/>
      <c r="E9" s="30">
        <v>1</v>
      </c>
      <c r="F9" s="59">
        <v>11110.73</v>
      </c>
      <c r="G9" s="60">
        <v>11110.73</v>
      </c>
    </row>
    <row r="10" spans="1:7" x14ac:dyDescent="0.25">
      <c r="A10" s="26">
        <v>600</v>
      </c>
      <c r="B10" s="247" t="s">
        <v>283</v>
      </c>
      <c r="C10" s="247"/>
      <c r="D10" s="247"/>
      <c r="E10" s="30">
        <v>1</v>
      </c>
      <c r="F10" s="59">
        <v>8520</v>
      </c>
      <c r="G10" s="60">
        <v>8520</v>
      </c>
    </row>
    <row r="11" spans="1:7" x14ac:dyDescent="0.25">
      <c r="A11" s="249" t="s">
        <v>13</v>
      </c>
      <c r="B11" s="250"/>
      <c r="C11" s="250"/>
      <c r="D11" s="250"/>
      <c r="E11" s="61">
        <f>SUM(E5:E10)</f>
        <v>20</v>
      </c>
      <c r="F11" s="62"/>
      <c r="G11" s="63"/>
    </row>
    <row r="12" spans="1:7" x14ac:dyDescent="0.25">
      <c r="A12" s="245" t="s">
        <v>20</v>
      </c>
      <c r="B12" s="246"/>
      <c r="C12" s="246"/>
      <c r="D12" s="246"/>
      <c r="E12" s="54">
        <v>20</v>
      </c>
      <c r="F12" s="55"/>
      <c r="G12" s="56"/>
    </row>
    <row r="13" spans="1:7" x14ac:dyDescent="0.25">
      <c r="A13" s="357" t="s">
        <v>92</v>
      </c>
      <c r="B13" s="357"/>
      <c r="C13" s="357"/>
      <c r="D13" s="357"/>
      <c r="E13" s="357"/>
      <c r="F13" s="357"/>
      <c r="G13" s="357"/>
    </row>
    <row r="14" spans="1:7" x14ac:dyDescent="0.25">
      <c r="A14" s="57"/>
      <c r="B14" s="57"/>
      <c r="C14" s="57"/>
      <c r="D14" s="57"/>
      <c r="E14" s="57"/>
      <c r="F14" s="57"/>
      <c r="G14" s="57"/>
    </row>
  </sheetData>
  <mergeCells count="14">
    <mergeCell ref="B5:D5"/>
    <mergeCell ref="A1:G1"/>
    <mergeCell ref="A2:A3"/>
    <mergeCell ref="B2:D3"/>
    <mergeCell ref="E2:E3"/>
    <mergeCell ref="A4:G4"/>
    <mergeCell ref="A12:D12"/>
    <mergeCell ref="A13:G13"/>
    <mergeCell ref="B6:D6"/>
    <mergeCell ref="B7:D7"/>
    <mergeCell ref="B8:D8"/>
    <mergeCell ref="B9:D9"/>
    <mergeCell ref="B10:D10"/>
    <mergeCell ref="A11:D11"/>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B6DC0-EB3C-4543-97A6-A55AED2C346C}">
  <dimension ref="A1:H25"/>
  <sheetViews>
    <sheetView workbookViewId="0">
      <selection sqref="A1:H23"/>
    </sheetView>
  </sheetViews>
  <sheetFormatPr baseColWidth="10" defaultColWidth="11.453125" defaultRowHeight="10.5" x14ac:dyDescent="0.25"/>
  <cols>
    <col min="1" max="1" width="8.90625" style="24" customWidth="1"/>
    <col min="2" max="2" width="9" style="24" customWidth="1"/>
    <col min="3" max="3" width="9.54296875" style="24" customWidth="1"/>
    <col min="4" max="4" width="9.453125" style="24" customWidth="1"/>
    <col min="5" max="5" width="11.453125" style="24"/>
    <col min="6" max="6" width="8.54296875" style="24" customWidth="1"/>
    <col min="7" max="7" width="11.453125" style="24"/>
    <col min="8" max="8" width="17.90625" style="24" customWidth="1"/>
    <col min="9" max="16384" width="11.453125" style="24"/>
  </cols>
  <sheetData>
    <row r="1" spans="1:8" ht="67" customHeight="1" x14ac:dyDescent="0.25">
      <c r="A1" s="226" t="s">
        <v>349</v>
      </c>
      <c r="B1" s="227"/>
      <c r="C1" s="227"/>
      <c r="D1" s="227"/>
      <c r="E1" s="227"/>
      <c r="F1" s="227"/>
      <c r="G1" s="227"/>
      <c r="H1" s="228"/>
    </row>
    <row r="2" spans="1:8" ht="21" x14ac:dyDescent="0.25">
      <c r="A2" s="206" t="s">
        <v>23</v>
      </c>
      <c r="B2" s="206"/>
      <c r="C2" s="1" t="s">
        <v>24</v>
      </c>
      <c r="D2" s="206" t="s">
        <v>25</v>
      </c>
      <c r="E2" s="206"/>
      <c r="F2" s="206"/>
      <c r="G2" s="206"/>
      <c r="H2" s="25" t="s">
        <v>26</v>
      </c>
    </row>
    <row r="3" spans="1:8" x14ac:dyDescent="0.25">
      <c r="A3" s="229" t="s">
        <v>27</v>
      </c>
      <c r="B3" s="287"/>
      <c r="C3" s="27">
        <v>1130</v>
      </c>
      <c r="D3" s="212" t="s">
        <v>28</v>
      </c>
      <c r="E3" s="212"/>
      <c r="F3" s="212"/>
      <c r="G3" s="212"/>
      <c r="H3" s="29">
        <f>2911200+40431</f>
        <v>2951631</v>
      </c>
    </row>
    <row r="4" spans="1:8" x14ac:dyDescent="0.25">
      <c r="A4" s="229"/>
      <c r="B4" s="287"/>
      <c r="C4" s="27">
        <v>1210</v>
      </c>
      <c r="D4" s="248" t="s">
        <v>29</v>
      </c>
      <c r="E4" s="248"/>
      <c r="F4" s="248"/>
      <c r="G4" s="248"/>
      <c r="H4" s="29">
        <v>0</v>
      </c>
    </row>
    <row r="5" spans="1:8" x14ac:dyDescent="0.25">
      <c r="A5" s="229"/>
      <c r="B5" s="287"/>
      <c r="C5" s="27">
        <v>1220</v>
      </c>
      <c r="D5" s="248" t="s">
        <v>30</v>
      </c>
      <c r="E5" s="248"/>
      <c r="F5" s="248"/>
      <c r="G5" s="248"/>
      <c r="H5" s="29">
        <v>0</v>
      </c>
    </row>
    <row r="6" spans="1:8" x14ac:dyDescent="0.25">
      <c r="A6" s="229"/>
      <c r="B6" s="287"/>
      <c r="C6" s="27">
        <v>1230</v>
      </c>
      <c r="D6" s="248" t="s">
        <v>31</v>
      </c>
      <c r="E6" s="248"/>
      <c r="F6" s="248"/>
      <c r="G6" s="248"/>
      <c r="H6" s="29">
        <v>0</v>
      </c>
    </row>
    <row r="7" spans="1:8" x14ac:dyDescent="0.25">
      <c r="A7" s="229"/>
      <c r="B7" s="287"/>
      <c r="C7" s="27">
        <v>1310</v>
      </c>
      <c r="D7" s="212" t="s">
        <v>32</v>
      </c>
      <c r="E7" s="212"/>
      <c r="F7" s="212"/>
      <c r="G7" s="212"/>
      <c r="H7" s="29">
        <v>0</v>
      </c>
    </row>
    <row r="8" spans="1:8" x14ac:dyDescent="0.25">
      <c r="A8" s="229"/>
      <c r="B8" s="287"/>
      <c r="C8" s="27">
        <v>1340</v>
      </c>
      <c r="D8" s="212" t="s">
        <v>34</v>
      </c>
      <c r="E8" s="212"/>
      <c r="F8" s="212"/>
      <c r="G8" s="212"/>
      <c r="H8" s="29">
        <f>4471822+457118</f>
        <v>4928940</v>
      </c>
    </row>
    <row r="9" spans="1:8" x14ac:dyDescent="0.25">
      <c r="A9" s="229"/>
      <c r="B9" s="287"/>
      <c r="C9" s="27">
        <v>1540</v>
      </c>
      <c r="D9" s="248" t="s">
        <v>35</v>
      </c>
      <c r="E9" s="248"/>
      <c r="F9" s="248"/>
      <c r="G9" s="248"/>
      <c r="H9" s="31">
        <v>0</v>
      </c>
    </row>
    <row r="10" spans="1:8" ht="11" thickBot="1" x14ac:dyDescent="0.3">
      <c r="A10" s="229"/>
      <c r="B10" s="287"/>
      <c r="C10" s="27">
        <v>1590</v>
      </c>
      <c r="D10" s="248" t="s">
        <v>36</v>
      </c>
      <c r="E10" s="248"/>
      <c r="F10" s="248"/>
      <c r="G10" s="248"/>
      <c r="H10" s="31">
        <v>0</v>
      </c>
    </row>
    <row r="11" spans="1:8" x14ac:dyDescent="0.25">
      <c r="A11" s="230" t="s">
        <v>37</v>
      </c>
      <c r="B11" s="356"/>
      <c r="C11" s="30">
        <v>1310</v>
      </c>
      <c r="D11" s="248" t="s">
        <v>32</v>
      </c>
      <c r="E11" s="248"/>
      <c r="F11" s="248"/>
      <c r="G11" s="248"/>
      <c r="H11" s="31">
        <v>0</v>
      </c>
    </row>
    <row r="12" spans="1:8" x14ac:dyDescent="0.25">
      <c r="A12" s="231"/>
      <c r="B12" s="295"/>
      <c r="C12" s="27">
        <v>1320</v>
      </c>
      <c r="D12" s="212" t="s">
        <v>350</v>
      </c>
      <c r="E12" s="212"/>
      <c r="F12" s="212"/>
      <c r="G12" s="212"/>
      <c r="H12" s="29">
        <f>1086517+522675</f>
        <v>1609192</v>
      </c>
    </row>
    <row r="13" spans="1:8" x14ac:dyDescent="0.25">
      <c r="A13" s="231"/>
      <c r="B13" s="295"/>
      <c r="C13" s="30">
        <v>1540</v>
      </c>
      <c r="D13" s="248" t="s">
        <v>35</v>
      </c>
      <c r="E13" s="248"/>
      <c r="F13" s="248"/>
      <c r="G13" s="248"/>
      <c r="H13" s="31">
        <v>0</v>
      </c>
    </row>
    <row r="14" spans="1:8" x14ac:dyDescent="0.25">
      <c r="A14" s="231"/>
      <c r="B14" s="295"/>
      <c r="C14" s="30">
        <v>1550</v>
      </c>
      <c r="D14" s="248" t="s">
        <v>38</v>
      </c>
      <c r="E14" s="248"/>
      <c r="F14" s="248"/>
      <c r="G14" s="248"/>
      <c r="H14" s="31">
        <v>0</v>
      </c>
    </row>
    <row r="15" spans="1:8" x14ac:dyDescent="0.25">
      <c r="A15" s="231"/>
      <c r="B15" s="295"/>
      <c r="C15" s="30">
        <v>1590</v>
      </c>
      <c r="D15" s="248" t="s">
        <v>36</v>
      </c>
      <c r="E15" s="248"/>
      <c r="F15" s="248"/>
      <c r="G15" s="248"/>
      <c r="H15" s="31">
        <v>0</v>
      </c>
    </row>
    <row r="16" spans="1:8" ht="11" thickBot="1" x14ac:dyDescent="0.3">
      <c r="A16" s="231"/>
      <c r="B16" s="295"/>
      <c r="C16" s="30">
        <v>1710</v>
      </c>
      <c r="D16" s="248" t="s">
        <v>39</v>
      </c>
      <c r="E16" s="248"/>
      <c r="F16" s="248"/>
      <c r="G16" s="248"/>
      <c r="H16" s="31">
        <v>0</v>
      </c>
    </row>
    <row r="17" spans="1:8" x14ac:dyDescent="0.25">
      <c r="A17" s="230" t="s">
        <v>40</v>
      </c>
      <c r="B17" s="356"/>
      <c r="C17" s="7">
        <v>1410</v>
      </c>
      <c r="D17" s="248" t="s">
        <v>41</v>
      </c>
      <c r="E17" s="248"/>
      <c r="F17" s="248"/>
      <c r="G17" s="248"/>
      <c r="H17" s="31">
        <v>335818</v>
      </c>
    </row>
    <row r="18" spans="1:8" x14ac:dyDescent="0.25">
      <c r="A18" s="231"/>
      <c r="B18" s="295"/>
      <c r="C18" s="7">
        <v>1420</v>
      </c>
      <c r="D18" s="248" t="s">
        <v>42</v>
      </c>
      <c r="E18" s="248"/>
      <c r="F18" s="248"/>
      <c r="G18" s="248"/>
      <c r="H18" s="31">
        <v>168416</v>
      </c>
    </row>
    <row r="19" spans="1:8" x14ac:dyDescent="0.25">
      <c r="A19" s="231"/>
      <c r="B19" s="295"/>
      <c r="C19" s="7">
        <v>1430</v>
      </c>
      <c r="D19" s="248" t="s">
        <v>43</v>
      </c>
      <c r="E19" s="248"/>
      <c r="F19" s="248"/>
      <c r="G19" s="248"/>
      <c r="H19" s="31">
        <f>174315+218940</f>
        <v>393255</v>
      </c>
    </row>
    <row r="20" spans="1:8" x14ac:dyDescent="0.25">
      <c r="A20" s="231"/>
      <c r="B20" s="295"/>
      <c r="C20" s="7">
        <v>1440</v>
      </c>
      <c r="D20" s="248" t="s">
        <v>44</v>
      </c>
      <c r="E20" s="248"/>
      <c r="F20" s="248"/>
      <c r="G20" s="248"/>
      <c r="H20" s="31">
        <v>21900</v>
      </c>
    </row>
    <row r="21" spans="1:8" x14ac:dyDescent="0.25">
      <c r="A21" s="231"/>
      <c r="B21" s="295"/>
      <c r="C21" s="7">
        <v>1510</v>
      </c>
      <c r="D21" s="248" t="s">
        <v>45</v>
      </c>
      <c r="E21" s="248"/>
      <c r="F21" s="248"/>
      <c r="G21" s="248"/>
      <c r="H21" s="31">
        <v>168415</v>
      </c>
    </row>
    <row r="22" spans="1:8" x14ac:dyDescent="0.25">
      <c r="A22" s="340" t="s">
        <v>46</v>
      </c>
      <c r="B22" s="341"/>
      <c r="C22" s="33">
        <v>1610</v>
      </c>
      <c r="D22" s="241" t="s">
        <v>47</v>
      </c>
      <c r="E22" s="241"/>
      <c r="F22" s="241"/>
      <c r="G22" s="241"/>
      <c r="H22" s="35">
        <v>0</v>
      </c>
    </row>
    <row r="23" spans="1:8" x14ac:dyDescent="0.25">
      <c r="A23" s="358" t="s">
        <v>48</v>
      </c>
      <c r="B23" s="358"/>
      <c r="C23" s="358"/>
      <c r="D23" s="358"/>
      <c r="E23" s="358"/>
      <c r="F23" s="358"/>
      <c r="G23" s="358"/>
      <c r="H23" s="164">
        <f>SUM(H3:H22)</f>
        <v>10577567</v>
      </c>
    </row>
    <row r="24" spans="1:8" x14ac:dyDescent="0.25">
      <c r="H24" s="2"/>
    </row>
    <row r="25" spans="1:8" x14ac:dyDescent="0.25">
      <c r="H25" s="2"/>
    </row>
  </sheetData>
  <mergeCells count="28">
    <mergeCell ref="A1:H1"/>
    <mergeCell ref="A2:B2"/>
    <mergeCell ref="D2:G2"/>
    <mergeCell ref="A3:B10"/>
    <mergeCell ref="D3:G3"/>
    <mergeCell ref="D4:G4"/>
    <mergeCell ref="D5:G5"/>
    <mergeCell ref="D6:G6"/>
    <mergeCell ref="D7:G7"/>
    <mergeCell ref="D8:G8"/>
    <mergeCell ref="D9:G9"/>
    <mergeCell ref="D10:G10"/>
    <mergeCell ref="A11:B16"/>
    <mergeCell ref="D11:G11"/>
    <mergeCell ref="D12:G12"/>
    <mergeCell ref="D13:G13"/>
    <mergeCell ref="D14:G14"/>
    <mergeCell ref="D15:G15"/>
    <mergeCell ref="D16:G16"/>
    <mergeCell ref="A22:B22"/>
    <mergeCell ref="D22:G22"/>
    <mergeCell ref="A23:G23"/>
    <mergeCell ref="A17:B21"/>
    <mergeCell ref="D17:G17"/>
    <mergeCell ref="D18:G18"/>
    <mergeCell ref="D19:G19"/>
    <mergeCell ref="D20:G20"/>
    <mergeCell ref="D21:G21"/>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7BA9D-DF80-46CF-83D7-7121B0DE8CD0}">
  <dimension ref="A1:H29"/>
  <sheetViews>
    <sheetView workbookViewId="0">
      <selection sqref="A1:G27"/>
    </sheetView>
  </sheetViews>
  <sheetFormatPr baseColWidth="10" defaultColWidth="11.54296875" defaultRowHeight="10.5" x14ac:dyDescent="0.25"/>
  <cols>
    <col min="1" max="3" width="12.6328125" style="24" customWidth="1"/>
    <col min="4" max="4" width="20.08984375" style="24" customWidth="1"/>
    <col min="5" max="5" width="9.453125" style="24" customWidth="1"/>
    <col min="6" max="6" width="12.36328125" style="24" customWidth="1"/>
    <col min="7" max="7" width="13.54296875" style="24" customWidth="1"/>
    <col min="8" max="8" width="5.36328125" style="2" customWidth="1"/>
    <col min="9" max="16384" width="11.54296875" style="3"/>
  </cols>
  <sheetData>
    <row r="1" spans="1:8" ht="67" customHeight="1" x14ac:dyDescent="0.25">
      <c r="A1" s="226" t="s">
        <v>351</v>
      </c>
      <c r="B1" s="227"/>
      <c r="C1" s="227"/>
      <c r="D1" s="227"/>
      <c r="E1" s="227"/>
      <c r="F1" s="227"/>
      <c r="G1" s="228"/>
    </row>
    <row r="2" spans="1:8" s="4" customFormat="1" x14ac:dyDescent="0.25">
      <c r="A2" s="206" t="s">
        <v>1</v>
      </c>
      <c r="B2" s="206" t="s">
        <v>2</v>
      </c>
      <c r="C2" s="206"/>
      <c r="D2" s="206"/>
      <c r="E2" s="206" t="s">
        <v>3</v>
      </c>
      <c r="F2" s="1" t="s">
        <v>4</v>
      </c>
      <c r="G2" s="1" t="s">
        <v>5</v>
      </c>
      <c r="H2" s="2"/>
    </row>
    <row r="3" spans="1:8" s="4" customFormat="1" x14ac:dyDescent="0.25">
      <c r="A3" s="206"/>
      <c r="B3" s="206"/>
      <c r="C3" s="206"/>
      <c r="D3" s="206"/>
      <c r="E3" s="206"/>
      <c r="F3" s="1" t="s">
        <v>6</v>
      </c>
      <c r="G3" s="1" t="s">
        <v>7</v>
      </c>
      <c r="H3" s="2"/>
    </row>
    <row r="4" spans="1:8" s="4" customFormat="1" x14ac:dyDescent="0.25">
      <c r="A4" s="208" t="s">
        <v>8</v>
      </c>
      <c r="B4" s="209"/>
      <c r="C4" s="209"/>
      <c r="D4" s="209"/>
      <c r="E4" s="209"/>
      <c r="F4" s="209"/>
      <c r="G4" s="210"/>
      <c r="H4" s="2"/>
    </row>
    <row r="5" spans="1:8" s="4" customFormat="1" x14ac:dyDescent="0.25">
      <c r="A5" s="26">
        <v>12</v>
      </c>
      <c r="B5" s="247" t="s">
        <v>9</v>
      </c>
      <c r="C5" s="247"/>
      <c r="D5" s="247"/>
      <c r="E5" s="7">
        <v>1</v>
      </c>
      <c r="F5" s="8">
        <f>(37684.7+405)*2</f>
        <v>76179.399999999994</v>
      </c>
      <c r="G5" s="9">
        <f>(37684.7+405)*2</f>
        <v>76179.399999999994</v>
      </c>
      <c r="H5" s="2"/>
    </row>
    <row r="6" spans="1:8" s="4" customFormat="1" x14ac:dyDescent="0.25">
      <c r="A6" s="26">
        <v>300</v>
      </c>
      <c r="B6" s="248" t="s">
        <v>96</v>
      </c>
      <c r="C6" s="248"/>
      <c r="D6" s="248"/>
      <c r="E6" s="7">
        <v>6</v>
      </c>
      <c r="F6" s="8">
        <f>(10582.5+405)*2</f>
        <v>21975</v>
      </c>
      <c r="G6" s="9">
        <f>(17317.5+405)*2</f>
        <v>35445</v>
      </c>
      <c r="H6" s="2"/>
    </row>
    <row r="7" spans="1:8" s="4" customFormat="1" x14ac:dyDescent="0.25">
      <c r="A7" s="26">
        <v>500</v>
      </c>
      <c r="B7" s="248" t="s">
        <v>97</v>
      </c>
      <c r="C7" s="248"/>
      <c r="D7" s="248"/>
      <c r="E7" s="7">
        <v>8</v>
      </c>
      <c r="F7" s="8">
        <f>(6815.5+405)*2</f>
        <v>14441</v>
      </c>
      <c r="G7" s="9">
        <f>(13080.5+405)*2</f>
        <v>26971</v>
      </c>
      <c r="H7" s="2"/>
    </row>
    <row r="8" spans="1:8" s="4" customFormat="1" x14ac:dyDescent="0.25">
      <c r="A8" s="26">
        <v>600</v>
      </c>
      <c r="B8" s="248" t="s">
        <v>98</v>
      </c>
      <c r="C8" s="248"/>
      <c r="D8" s="248"/>
      <c r="E8" s="7">
        <v>9</v>
      </c>
      <c r="F8" s="8">
        <f>(4983.5+405)*2</f>
        <v>10777</v>
      </c>
      <c r="G8" s="9">
        <f>(8483.5+405)*2</f>
        <v>17777</v>
      </c>
      <c r="H8" s="2"/>
    </row>
    <row r="9" spans="1:8" s="4" customFormat="1" x14ac:dyDescent="0.25">
      <c r="A9" s="26">
        <v>700</v>
      </c>
      <c r="B9" s="247" t="s">
        <v>99</v>
      </c>
      <c r="C9" s="247"/>
      <c r="D9" s="247"/>
      <c r="E9" s="7">
        <v>1</v>
      </c>
      <c r="F9" s="8">
        <f>(5133.5+405)*2</f>
        <v>11077</v>
      </c>
      <c r="G9" s="9">
        <f>(5133.5+405)*2</f>
        <v>11077</v>
      </c>
      <c r="H9" s="2"/>
    </row>
    <row r="10" spans="1:8" s="4" customFormat="1" x14ac:dyDescent="0.25">
      <c r="A10" s="26">
        <v>800</v>
      </c>
      <c r="B10" s="247" t="s">
        <v>100</v>
      </c>
      <c r="C10" s="247"/>
      <c r="D10" s="247"/>
      <c r="E10" s="7">
        <v>2</v>
      </c>
      <c r="F10" s="8">
        <f>(4396.5+405)*2</f>
        <v>9603</v>
      </c>
      <c r="G10" s="9">
        <f>(4896.5+405)*2</f>
        <v>10603</v>
      </c>
      <c r="H10" s="2"/>
    </row>
    <row r="11" spans="1:8" x14ac:dyDescent="0.25">
      <c r="A11" s="26">
        <v>900</v>
      </c>
      <c r="B11" s="247" t="s">
        <v>101</v>
      </c>
      <c r="C11" s="247"/>
      <c r="D11" s="247"/>
      <c r="E11" s="7">
        <v>3</v>
      </c>
      <c r="F11" s="8">
        <f>(4703.5+405)*2</f>
        <v>10217</v>
      </c>
      <c r="G11" s="9">
        <f>(5650.5+405)*2</f>
        <v>12111</v>
      </c>
    </row>
    <row r="12" spans="1:8" x14ac:dyDescent="0.25">
      <c r="A12" s="26">
        <v>1000</v>
      </c>
      <c r="B12" s="247" t="s">
        <v>102</v>
      </c>
      <c r="C12" s="247"/>
      <c r="D12" s="247"/>
      <c r="E12" s="7">
        <v>7</v>
      </c>
      <c r="F12" s="8">
        <f>(4216.5+405)*2</f>
        <v>9243</v>
      </c>
      <c r="G12" s="9">
        <f>(6342.5+405)*2</f>
        <v>13495</v>
      </c>
    </row>
    <row r="13" spans="1:8" x14ac:dyDescent="0.25">
      <c r="A13" s="26">
        <v>1100</v>
      </c>
      <c r="B13" s="247" t="s">
        <v>103</v>
      </c>
      <c r="C13" s="247"/>
      <c r="D13" s="247"/>
      <c r="E13" s="7">
        <v>3</v>
      </c>
      <c r="F13" s="8">
        <f>(4214+405)*2</f>
        <v>9238</v>
      </c>
      <c r="G13" s="9">
        <f>(4514+405)*2</f>
        <v>9838</v>
      </c>
    </row>
    <row r="14" spans="1:8" x14ac:dyDescent="0.25">
      <c r="A14" s="26">
        <v>1200</v>
      </c>
      <c r="B14" s="247" t="s">
        <v>104</v>
      </c>
      <c r="C14" s="247"/>
      <c r="D14" s="247"/>
      <c r="E14" s="7">
        <v>3</v>
      </c>
      <c r="F14" s="8">
        <f>(4211.5+405)*2</f>
        <v>9233</v>
      </c>
      <c r="G14" s="9">
        <f>(4811.5+405)*2</f>
        <v>10433</v>
      </c>
      <c r="H14" s="47"/>
    </row>
    <row r="15" spans="1:8" x14ac:dyDescent="0.25">
      <c r="A15" s="26">
        <v>1300</v>
      </c>
      <c r="B15" s="248" t="s">
        <v>105</v>
      </c>
      <c r="C15" s="248"/>
      <c r="D15" s="248"/>
      <c r="E15" s="30">
        <v>11</v>
      </c>
      <c r="F15" s="59">
        <f>(4614.5*2)</f>
        <v>9229</v>
      </c>
      <c r="G15" s="9">
        <v>10277</v>
      </c>
    </row>
    <row r="16" spans="1:8" s="2" customFormat="1" x14ac:dyDescent="0.25">
      <c r="A16" s="249" t="s">
        <v>13</v>
      </c>
      <c r="B16" s="250"/>
      <c r="C16" s="250"/>
      <c r="D16" s="250"/>
      <c r="E16" s="61">
        <f>SUM(E5:E15)</f>
        <v>54</v>
      </c>
      <c r="F16" s="62"/>
      <c r="G16" s="63"/>
    </row>
    <row r="17" spans="1:7" s="2" customFormat="1" x14ac:dyDescent="0.25">
      <c r="A17" s="251" t="s">
        <v>14</v>
      </c>
      <c r="B17" s="252"/>
      <c r="C17" s="252"/>
      <c r="D17" s="252"/>
      <c r="E17" s="252"/>
      <c r="F17" s="252"/>
      <c r="G17" s="253"/>
    </row>
    <row r="18" spans="1:7" s="2" customFormat="1" x14ac:dyDescent="0.25">
      <c r="A18" s="26">
        <v>5030</v>
      </c>
      <c r="B18" s="254" t="s">
        <v>115</v>
      </c>
      <c r="C18" s="254"/>
      <c r="D18" s="254"/>
      <c r="E18" s="30">
        <v>2</v>
      </c>
      <c r="F18" s="59">
        <f>(5444*2)</f>
        <v>10888</v>
      </c>
      <c r="G18" s="60">
        <f>(5744)*2</f>
        <v>11488</v>
      </c>
    </row>
    <row r="19" spans="1:7" s="2" customFormat="1" x14ac:dyDescent="0.25">
      <c r="A19" s="26">
        <v>5040</v>
      </c>
      <c r="B19" s="254" t="s">
        <v>106</v>
      </c>
      <c r="C19" s="254"/>
      <c r="D19" s="254"/>
      <c r="E19" s="30">
        <v>2</v>
      </c>
      <c r="F19" s="59">
        <f>(5264.5)*2</f>
        <v>10529</v>
      </c>
      <c r="G19" s="60">
        <f>(5353)*2</f>
        <v>10706</v>
      </c>
    </row>
    <row r="20" spans="1:7" s="2" customFormat="1" x14ac:dyDescent="0.25">
      <c r="A20" s="26">
        <v>5120</v>
      </c>
      <c r="B20" s="64" t="s">
        <v>352</v>
      </c>
      <c r="C20" s="64"/>
      <c r="D20" s="64"/>
      <c r="E20" s="30">
        <v>1</v>
      </c>
      <c r="F20" s="59">
        <f>(5337*2)</f>
        <v>10674</v>
      </c>
      <c r="G20" s="60">
        <f>(5337*2)</f>
        <v>10674</v>
      </c>
    </row>
    <row r="21" spans="1:7" s="2" customFormat="1" x14ac:dyDescent="0.25">
      <c r="A21" s="243" t="s">
        <v>15</v>
      </c>
      <c r="B21" s="244"/>
      <c r="C21" s="244"/>
      <c r="D21" s="244"/>
      <c r="E21" s="167">
        <f>SUM(E18:E20)</f>
        <v>5</v>
      </c>
      <c r="F21" s="52"/>
      <c r="G21" s="53"/>
    </row>
    <row r="22" spans="1:7" s="2" customFormat="1" x14ac:dyDescent="0.25">
      <c r="A22" s="208" t="s">
        <v>16</v>
      </c>
      <c r="B22" s="209"/>
      <c r="C22" s="209"/>
      <c r="D22" s="209"/>
      <c r="E22" s="209"/>
      <c r="F22" s="209"/>
      <c r="G22" s="210"/>
    </row>
    <row r="23" spans="1:7" s="2" customFormat="1" x14ac:dyDescent="0.25">
      <c r="A23" s="26">
        <v>99999</v>
      </c>
      <c r="B23" s="254" t="s">
        <v>17</v>
      </c>
      <c r="C23" s="254"/>
      <c r="D23" s="254"/>
      <c r="E23" s="27">
        <v>1</v>
      </c>
      <c r="F23" s="59">
        <f>(3000*2)</f>
        <v>6000</v>
      </c>
      <c r="G23" s="60">
        <f>(3000*2)</f>
        <v>6000</v>
      </c>
    </row>
    <row r="24" spans="1:7" s="2" customFormat="1" x14ac:dyDescent="0.25">
      <c r="A24" s="26">
        <v>77777</v>
      </c>
      <c r="B24" s="64" t="s">
        <v>110</v>
      </c>
      <c r="C24" s="64"/>
      <c r="D24" s="64"/>
      <c r="E24" s="27">
        <v>1</v>
      </c>
      <c r="F24" s="59">
        <f>(6000*2)</f>
        <v>12000</v>
      </c>
      <c r="G24" s="60">
        <f>(6000*2)</f>
        <v>12000</v>
      </c>
    </row>
    <row r="25" spans="1:7" s="2" customFormat="1" x14ac:dyDescent="0.25">
      <c r="A25" s="243" t="s">
        <v>19</v>
      </c>
      <c r="B25" s="244"/>
      <c r="C25" s="244"/>
      <c r="D25" s="244"/>
      <c r="E25" s="51">
        <f>SUM(E23:E24)</f>
        <v>2</v>
      </c>
      <c r="F25" s="52"/>
      <c r="G25" s="53"/>
    </row>
    <row r="26" spans="1:7" s="2" customFormat="1" x14ac:dyDescent="0.25">
      <c r="A26" s="245" t="s">
        <v>20</v>
      </c>
      <c r="B26" s="246"/>
      <c r="C26" s="246"/>
      <c r="D26" s="246"/>
      <c r="E26" s="54">
        <f>E25+E21+E16</f>
        <v>61</v>
      </c>
      <c r="F26" s="55"/>
      <c r="G26" s="56"/>
    </row>
    <row r="27" spans="1:7" s="2" customFormat="1" x14ac:dyDescent="0.25">
      <c r="A27" s="241" t="s">
        <v>21</v>
      </c>
      <c r="B27" s="241"/>
      <c r="C27" s="241"/>
      <c r="D27" s="241"/>
      <c r="E27" s="241"/>
      <c r="F27" s="241"/>
      <c r="G27" s="241"/>
    </row>
    <row r="28" spans="1:7" s="2" customFormat="1" x14ac:dyDescent="0.25">
      <c r="A28" s="57"/>
      <c r="B28" s="57"/>
      <c r="C28" s="57"/>
      <c r="D28" s="57"/>
      <c r="E28" s="57"/>
      <c r="F28" s="57"/>
      <c r="G28" s="57"/>
    </row>
    <row r="29" spans="1:7" s="2" customFormat="1" x14ac:dyDescent="0.25">
      <c r="A29" s="24"/>
      <c r="B29" s="24"/>
      <c r="C29" s="24"/>
      <c r="D29" s="24"/>
      <c r="E29" s="24"/>
      <c r="F29" s="24"/>
      <c r="G29" s="24"/>
    </row>
  </sheetData>
  <mergeCells count="26">
    <mergeCell ref="B5:D5"/>
    <mergeCell ref="A1:G1"/>
    <mergeCell ref="A2:A3"/>
    <mergeCell ref="B2:D3"/>
    <mergeCell ref="E2:E3"/>
    <mergeCell ref="A4:G4"/>
    <mergeCell ref="A17:G17"/>
    <mergeCell ref="B6:D6"/>
    <mergeCell ref="B7:D7"/>
    <mergeCell ref="B8:D8"/>
    <mergeCell ref="B9:D9"/>
    <mergeCell ref="B10:D10"/>
    <mergeCell ref="B11:D11"/>
    <mergeCell ref="B12:D12"/>
    <mergeCell ref="B13:D13"/>
    <mergeCell ref="B14:D14"/>
    <mergeCell ref="B15:D15"/>
    <mergeCell ref="A16:D16"/>
    <mergeCell ref="A26:D26"/>
    <mergeCell ref="A27:G27"/>
    <mergeCell ref="B18:D18"/>
    <mergeCell ref="B19:D19"/>
    <mergeCell ref="A21:D21"/>
    <mergeCell ref="A22:G22"/>
    <mergeCell ref="B23:D23"/>
    <mergeCell ref="A25:D25"/>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194BB-F14E-41A3-BAB1-132C245DE0B8}">
  <dimension ref="A2:G24"/>
  <sheetViews>
    <sheetView workbookViewId="0">
      <selection activeCell="A2" sqref="A2:D24"/>
    </sheetView>
  </sheetViews>
  <sheetFormatPr baseColWidth="10" defaultColWidth="11.453125" defaultRowHeight="10.5" x14ac:dyDescent="0.25"/>
  <cols>
    <col min="1" max="1" width="13.36328125" style="24" customWidth="1"/>
    <col min="2" max="2" width="12.6328125" style="24" customWidth="1"/>
    <col min="3" max="3" width="40.36328125" style="24" customWidth="1"/>
    <col min="4" max="4" width="15.6328125" style="2" customWidth="1"/>
    <col min="5" max="16384" width="11.453125" style="24"/>
  </cols>
  <sheetData>
    <row r="2" spans="1:7" ht="67" customHeight="1" x14ac:dyDescent="0.25">
      <c r="A2" s="226" t="s">
        <v>353</v>
      </c>
      <c r="B2" s="227"/>
      <c r="C2" s="227"/>
      <c r="D2" s="228"/>
    </row>
    <row r="3" spans="1:7" x14ac:dyDescent="0.25">
      <c r="A3" s="1" t="s">
        <v>23</v>
      </c>
      <c r="B3" s="1" t="s">
        <v>24</v>
      </c>
      <c r="C3" s="1" t="s">
        <v>25</v>
      </c>
      <c r="D3" s="25" t="s">
        <v>26</v>
      </c>
    </row>
    <row r="4" spans="1:7" x14ac:dyDescent="0.25">
      <c r="A4" s="359" t="s">
        <v>27</v>
      </c>
      <c r="B4" s="18">
        <v>1130</v>
      </c>
      <c r="C4" s="10" t="s">
        <v>28</v>
      </c>
      <c r="D4" s="29">
        <v>5577003</v>
      </c>
      <c r="E4" s="72"/>
    </row>
    <row r="5" spans="1:7" x14ac:dyDescent="0.25">
      <c r="A5" s="229"/>
      <c r="B5" s="18">
        <v>1210</v>
      </c>
      <c r="C5" s="155" t="s">
        <v>29</v>
      </c>
      <c r="D5" s="29">
        <v>72000</v>
      </c>
    </row>
    <row r="6" spans="1:7" x14ac:dyDescent="0.25">
      <c r="A6" s="229"/>
      <c r="B6" s="18">
        <v>1220</v>
      </c>
      <c r="C6" s="10" t="s">
        <v>30</v>
      </c>
      <c r="D6" s="29">
        <v>144000</v>
      </c>
    </row>
    <row r="7" spans="1:7" x14ac:dyDescent="0.25">
      <c r="A7" s="229"/>
      <c r="B7" s="18">
        <v>1230</v>
      </c>
      <c r="C7" s="10" t="s">
        <v>31</v>
      </c>
      <c r="D7" s="29">
        <v>0</v>
      </c>
    </row>
    <row r="8" spans="1:7" x14ac:dyDescent="0.25">
      <c r="A8" s="229"/>
      <c r="B8" s="18">
        <v>1310</v>
      </c>
      <c r="C8" s="10" t="s">
        <v>32</v>
      </c>
      <c r="D8" s="29">
        <v>330360</v>
      </c>
    </row>
    <row r="9" spans="1:7" x14ac:dyDescent="0.25">
      <c r="A9" s="229"/>
      <c r="B9" s="18">
        <v>1340</v>
      </c>
      <c r="C9" s="10" t="s">
        <v>34</v>
      </c>
      <c r="D9" s="29">
        <v>3691659</v>
      </c>
      <c r="G9" s="155"/>
    </row>
    <row r="10" spans="1:7" x14ac:dyDescent="0.25">
      <c r="A10" s="229"/>
      <c r="B10" s="18">
        <v>1540</v>
      </c>
      <c r="C10" s="10" t="s">
        <v>35</v>
      </c>
      <c r="D10" s="29">
        <v>1841268</v>
      </c>
    </row>
    <row r="11" spans="1:7" x14ac:dyDescent="0.25">
      <c r="A11" s="360"/>
      <c r="B11" s="18">
        <v>1590</v>
      </c>
      <c r="C11" s="10" t="s">
        <v>36</v>
      </c>
      <c r="D11" s="29">
        <v>0</v>
      </c>
    </row>
    <row r="12" spans="1:7" x14ac:dyDescent="0.25">
      <c r="A12" s="340" t="s">
        <v>37</v>
      </c>
      <c r="B12" s="7">
        <v>1310</v>
      </c>
      <c r="C12" s="10" t="s">
        <v>32</v>
      </c>
      <c r="D12" s="29">
        <v>394500</v>
      </c>
    </row>
    <row r="13" spans="1:7" x14ac:dyDescent="0.25">
      <c r="A13" s="231"/>
      <c r="B13" s="18">
        <v>1320</v>
      </c>
      <c r="C13" s="10" t="s">
        <v>33</v>
      </c>
      <c r="D13" s="29">
        <v>1836168</v>
      </c>
    </row>
    <row r="14" spans="1:7" x14ac:dyDescent="0.25">
      <c r="A14" s="231"/>
      <c r="B14" s="7">
        <v>1540</v>
      </c>
      <c r="C14" s="10" t="s">
        <v>35</v>
      </c>
      <c r="D14" s="29">
        <v>300900</v>
      </c>
    </row>
    <row r="15" spans="1:7" x14ac:dyDescent="0.25">
      <c r="A15" s="231"/>
      <c r="B15" s="7">
        <v>1550</v>
      </c>
      <c r="C15" s="10" t="s">
        <v>38</v>
      </c>
      <c r="D15" s="29">
        <v>3200</v>
      </c>
    </row>
    <row r="16" spans="1:7" x14ac:dyDescent="0.25">
      <c r="A16" s="231"/>
      <c r="B16" s="7">
        <v>1590</v>
      </c>
      <c r="C16" s="10" t="s">
        <v>36</v>
      </c>
      <c r="D16" s="29">
        <v>208370</v>
      </c>
    </row>
    <row r="17" spans="1:4" x14ac:dyDescent="0.25">
      <c r="A17" s="349"/>
      <c r="B17" s="7">
        <v>1710</v>
      </c>
      <c r="C17" s="10" t="s">
        <v>39</v>
      </c>
      <c r="D17" s="29">
        <v>557522</v>
      </c>
    </row>
    <row r="18" spans="1:4" x14ac:dyDescent="0.25">
      <c r="A18" s="231" t="s">
        <v>40</v>
      </c>
      <c r="B18" s="7">
        <v>1410</v>
      </c>
      <c r="C18" s="10" t="s">
        <v>41</v>
      </c>
      <c r="D18" s="29">
        <v>656115</v>
      </c>
    </row>
    <row r="19" spans="1:4" x14ac:dyDescent="0.25">
      <c r="A19" s="231"/>
      <c r="B19" s="7">
        <v>1420</v>
      </c>
      <c r="C19" s="10" t="s">
        <v>42</v>
      </c>
      <c r="D19" s="29">
        <v>291571</v>
      </c>
    </row>
    <row r="20" spans="1:4" x14ac:dyDescent="0.25">
      <c r="A20" s="231"/>
      <c r="B20" s="7">
        <v>1430</v>
      </c>
      <c r="C20" s="10" t="s">
        <v>43</v>
      </c>
      <c r="D20" s="29">
        <v>680820</v>
      </c>
    </row>
    <row r="21" spans="1:4" x14ac:dyDescent="0.25">
      <c r="A21" s="231"/>
      <c r="B21" s="7">
        <v>1440</v>
      </c>
      <c r="C21" s="10" t="s">
        <v>44</v>
      </c>
      <c r="D21" s="29">
        <v>109556</v>
      </c>
    </row>
    <row r="22" spans="1:4" x14ac:dyDescent="0.25">
      <c r="A22" s="231"/>
      <c r="B22" s="7">
        <v>1510</v>
      </c>
      <c r="C22" s="10" t="s">
        <v>45</v>
      </c>
      <c r="D22" s="29">
        <v>275053</v>
      </c>
    </row>
    <row r="23" spans="1:4" x14ac:dyDescent="0.25">
      <c r="A23" s="32" t="s">
        <v>46</v>
      </c>
      <c r="B23" s="33">
        <v>1610</v>
      </c>
      <c r="C23" s="34" t="s">
        <v>47</v>
      </c>
      <c r="D23" s="158">
        <v>0</v>
      </c>
    </row>
    <row r="24" spans="1:4" x14ac:dyDescent="0.25">
      <c r="A24" s="232" t="s">
        <v>48</v>
      </c>
      <c r="B24" s="233"/>
      <c r="C24" s="233"/>
      <c r="D24" s="36">
        <f>SUM(D4:D23)</f>
        <v>16970065</v>
      </c>
    </row>
  </sheetData>
  <mergeCells count="5">
    <mergeCell ref="A2:D2"/>
    <mergeCell ref="A4:A11"/>
    <mergeCell ref="A12:A17"/>
    <mergeCell ref="A18:A22"/>
    <mergeCell ref="A24:C24"/>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FC83B-CAEE-467F-ACBE-74058AB1FB93}">
  <dimension ref="A2:H90"/>
  <sheetViews>
    <sheetView workbookViewId="0">
      <selection activeCell="A2" sqref="A2:G89"/>
    </sheetView>
  </sheetViews>
  <sheetFormatPr baseColWidth="10" defaultColWidth="11.54296875" defaultRowHeight="10.5" x14ac:dyDescent="0.25"/>
  <cols>
    <col min="1" max="3" width="12.6328125" style="24" customWidth="1"/>
    <col min="4" max="4" width="20.08984375" style="24" customWidth="1"/>
    <col min="5" max="5" width="9.453125" style="24" customWidth="1"/>
    <col min="6" max="6" width="12.36328125" style="24" customWidth="1"/>
    <col min="7" max="7" width="13.54296875" style="24" customWidth="1"/>
    <col min="8" max="8" width="5.36328125" style="2" customWidth="1"/>
    <col min="9" max="16384" width="11.54296875" style="3"/>
  </cols>
  <sheetData>
    <row r="2" spans="1:8" ht="67.25" customHeight="1" x14ac:dyDescent="0.25">
      <c r="A2" s="206" t="s">
        <v>354</v>
      </c>
      <c r="B2" s="207"/>
      <c r="C2" s="207"/>
      <c r="D2" s="207"/>
      <c r="E2" s="207"/>
      <c r="F2" s="207"/>
      <c r="G2" s="207"/>
    </row>
    <row r="3" spans="1:8" s="4" customFormat="1" ht="17" customHeight="1" x14ac:dyDescent="0.25">
      <c r="A3" s="206" t="s">
        <v>1</v>
      </c>
      <c r="B3" s="206" t="s">
        <v>2</v>
      </c>
      <c r="C3" s="206"/>
      <c r="D3" s="206"/>
      <c r="E3" s="206" t="s">
        <v>3</v>
      </c>
      <c r="F3" s="1" t="s">
        <v>4</v>
      </c>
      <c r="G3" s="1" t="s">
        <v>5</v>
      </c>
      <c r="H3" s="2"/>
    </row>
    <row r="4" spans="1:8" s="4" customFormat="1" ht="19.75" customHeight="1" x14ac:dyDescent="0.25">
      <c r="A4" s="206"/>
      <c r="B4" s="206"/>
      <c r="C4" s="206"/>
      <c r="D4" s="206"/>
      <c r="E4" s="206"/>
      <c r="F4" s="1" t="s">
        <v>6</v>
      </c>
      <c r="G4" s="1" t="s">
        <v>7</v>
      </c>
      <c r="H4" s="2"/>
    </row>
    <row r="5" spans="1:8" s="4" customFormat="1" x14ac:dyDescent="0.25">
      <c r="A5" s="208" t="s">
        <v>8</v>
      </c>
      <c r="B5" s="209"/>
      <c r="C5" s="209"/>
      <c r="D5" s="209"/>
      <c r="E5" s="209"/>
      <c r="F5" s="209"/>
      <c r="G5" s="210"/>
      <c r="H5" s="2"/>
    </row>
    <row r="6" spans="1:8" s="4" customFormat="1" ht="14.4" customHeight="1" x14ac:dyDescent="0.25">
      <c r="A6" s="26" t="s">
        <v>355</v>
      </c>
      <c r="B6" s="247" t="s">
        <v>67</v>
      </c>
      <c r="C6" s="247"/>
      <c r="D6" s="247"/>
      <c r="E6" s="30">
        <v>1</v>
      </c>
      <c r="F6" s="168">
        <v>127593.325</v>
      </c>
      <c r="G6" s="169">
        <v>127593.325</v>
      </c>
      <c r="H6" s="2"/>
    </row>
    <row r="7" spans="1:8" s="4" customFormat="1" ht="14.4" customHeight="1" x14ac:dyDescent="0.25">
      <c r="A7" s="26" t="s">
        <v>356</v>
      </c>
      <c r="B7" s="247" t="s">
        <v>357</v>
      </c>
      <c r="C7" s="247"/>
      <c r="D7" s="247"/>
      <c r="E7" s="30">
        <v>6</v>
      </c>
      <c r="F7" s="168">
        <v>63157.175999999999</v>
      </c>
      <c r="G7" s="169">
        <v>104257.17600000001</v>
      </c>
      <c r="H7" s="2"/>
    </row>
    <row r="8" spans="1:8" s="4" customFormat="1" ht="14.4" customHeight="1" x14ac:dyDescent="0.25">
      <c r="A8" s="26" t="s">
        <v>358</v>
      </c>
      <c r="B8" s="247" t="s">
        <v>167</v>
      </c>
      <c r="C8" s="247"/>
      <c r="D8" s="247"/>
      <c r="E8" s="30">
        <v>4</v>
      </c>
      <c r="F8" s="168">
        <v>53675.591</v>
      </c>
      <c r="G8" s="169">
        <v>55620.671000000002</v>
      </c>
      <c r="H8" s="2"/>
    </row>
    <row r="9" spans="1:8" s="4" customFormat="1" ht="14.4" customHeight="1" x14ac:dyDescent="0.25">
      <c r="A9" s="26" t="s">
        <v>359</v>
      </c>
      <c r="B9" s="247" t="s">
        <v>168</v>
      </c>
      <c r="C9" s="247"/>
      <c r="D9" s="247"/>
      <c r="E9" s="30">
        <v>10</v>
      </c>
      <c r="F9" s="168">
        <v>61726.874000000003</v>
      </c>
      <c r="G9" s="169">
        <v>74784.453999999998</v>
      </c>
      <c r="H9" s="2"/>
    </row>
    <row r="10" spans="1:8" s="4" customFormat="1" ht="14.4" customHeight="1" x14ac:dyDescent="0.25">
      <c r="A10" s="26" t="s">
        <v>360</v>
      </c>
      <c r="B10" s="247" t="s">
        <v>169</v>
      </c>
      <c r="C10" s="247"/>
      <c r="D10" s="247"/>
      <c r="E10" s="30">
        <v>7</v>
      </c>
      <c r="F10" s="168">
        <v>70949.721999999994</v>
      </c>
      <c r="G10" s="169">
        <v>74699.182000000001</v>
      </c>
      <c r="H10" s="2"/>
    </row>
    <row r="11" spans="1:8" s="4" customFormat="1" ht="14.4" customHeight="1" x14ac:dyDescent="0.25">
      <c r="A11" s="26" t="s">
        <v>361</v>
      </c>
      <c r="B11" s="247" t="s">
        <v>362</v>
      </c>
      <c r="C11" s="247"/>
      <c r="D11" s="247"/>
      <c r="E11" s="30">
        <v>1</v>
      </c>
      <c r="F11" s="168">
        <v>73080.936000000002</v>
      </c>
      <c r="G11" s="169">
        <v>73080.936000000002</v>
      </c>
      <c r="H11" s="2"/>
    </row>
    <row r="12" spans="1:8" ht="14.4" customHeight="1" x14ac:dyDescent="0.25">
      <c r="A12" s="26" t="s">
        <v>363</v>
      </c>
      <c r="B12" s="247" t="s">
        <v>71</v>
      </c>
      <c r="C12" s="247"/>
      <c r="D12" s="247"/>
      <c r="E12" s="30">
        <v>20</v>
      </c>
      <c r="F12" s="168">
        <v>41080.949999999997</v>
      </c>
      <c r="G12" s="169">
        <v>73080.936000000002</v>
      </c>
    </row>
    <row r="13" spans="1:8" ht="14.4" customHeight="1" x14ac:dyDescent="0.25">
      <c r="A13" s="26" t="s">
        <v>364</v>
      </c>
      <c r="B13" s="247" t="s">
        <v>365</v>
      </c>
      <c r="C13" s="247"/>
      <c r="D13" s="247"/>
      <c r="E13" s="30">
        <v>2</v>
      </c>
      <c r="F13" s="168">
        <v>28692.15</v>
      </c>
      <c r="G13" s="169">
        <v>28692.15</v>
      </c>
    </row>
    <row r="14" spans="1:8" ht="14.4" customHeight="1" x14ac:dyDescent="0.25">
      <c r="A14" s="26" t="s">
        <v>366</v>
      </c>
      <c r="B14" s="247" t="s">
        <v>367</v>
      </c>
      <c r="C14" s="247"/>
      <c r="D14" s="247"/>
      <c r="E14" s="30">
        <v>19</v>
      </c>
      <c r="F14" s="168">
        <v>37945.199999999997</v>
      </c>
      <c r="G14" s="169">
        <v>41806.071000000004</v>
      </c>
    </row>
    <row r="15" spans="1:8" ht="14.4" customHeight="1" x14ac:dyDescent="0.25">
      <c r="A15" s="26" t="s">
        <v>368</v>
      </c>
      <c r="B15" s="247" t="s">
        <v>69</v>
      </c>
      <c r="C15" s="247"/>
      <c r="D15" s="247"/>
      <c r="E15" s="30">
        <v>1</v>
      </c>
      <c r="F15" s="168">
        <v>59653.500999999997</v>
      </c>
      <c r="G15" s="169">
        <v>59653.500999999997</v>
      </c>
      <c r="H15" s="47"/>
    </row>
    <row r="16" spans="1:8" ht="14.4" customHeight="1" x14ac:dyDescent="0.25">
      <c r="A16" s="26" t="s">
        <v>369</v>
      </c>
      <c r="B16" s="247" t="s">
        <v>370</v>
      </c>
      <c r="C16" s="247"/>
      <c r="D16" s="247"/>
      <c r="E16" s="30">
        <v>7</v>
      </c>
      <c r="F16" s="168">
        <v>46628.223000000005</v>
      </c>
      <c r="G16" s="169">
        <v>49853.513000000006</v>
      </c>
    </row>
    <row r="17" spans="1:7" s="2" customFormat="1" ht="14.4" customHeight="1" x14ac:dyDescent="0.25">
      <c r="A17" s="26" t="s">
        <v>371</v>
      </c>
      <c r="B17" s="247" t="s">
        <v>372</v>
      </c>
      <c r="C17" s="247"/>
      <c r="D17" s="247"/>
      <c r="E17" s="30">
        <v>18</v>
      </c>
      <c r="F17" s="168">
        <v>18239.552750000003</v>
      </c>
      <c r="G17" s="169">
        <v>35250.421950000004</v>
      </c>
    </row>
    <row r="18" spans="1:7" s="2" customFormat="1" ht="14.4" customHeight="1" x14ac:dyDescent="0.25">
      <c r="A18" s="26" t="s">
        <v>373</v>
      </c>
      <c r="B18" s="247" t="s">
        <v>374</v>
      </c>
      <c r="C18" s="247"/>
      <c r="D18" s="247"/>
      <c r="E18" s="30">
        <v>66</v>
      </c>
      <c r="F18" s="168">
        <v>20915.650000000001</v>
      </c>
      <c r="G18" s="169">
        <v>55892.33</v>
      </c>
    </row>
    <row r="19" spans="1:7" s="2" customFormat="1" ht="14.4" customHeight="1" x14ac:dyDescent="0.25">
      <c r="A19" s="26">
        <v>16</v>
      </c>
      <c r="B19" s="247" t="s">
        <v>375</v>
      </c>
      <c r="C19" s="247"/>
      <c r="D19" s="247"/>
      <c r="E19" s="30">
        <v>44</v>
      </c>
      <c r="F19" s="168">
        <v>23117.19</v>
      </c>
      <c r="G19" s="169">
        <v>54934.14</v>
      </c>
    </row>
    <row r="20" spans="1:7" s="2" customFormat="1" ht="14.4" customHeight="1" x14ac:dyDescent="0.25">
      <c r="A20" s="26">
        <v>13</v>
      </c>
      <c r="B20" s="247" t="s">
        <v>376</v>
      </c>
      <c r="C20" s="247"/>
      <c r="D20" s="247"/>
      <c r="E20" s="30">
        <v>1</v>
      </c>
      <c r="F20" s="168">
        <v>39415.660000000003</v>
      </c>
      <c r="G20" s="169">
        <v>39415.660000000003</v>
      </c>
    </row>
    <row r="21" spans="1:7" s="2" customFormat="1" ht="14.4" customHeight="1" x14ac:dyDescent="0.25">
      <c r="A21" s="26" t="s">
        <v>377</v>
      </c>
      <c r="B21" s="247" t="s">
        <v>378</v>
      </c>
      <c r="C21" s="247"/>
      <c r="D21" s="247"/>
      <c r="E21" s="30">
        <v>13</v>
      </c>
      <c r="F21" s="168">
        <v>52152.800000000003</v>
      </c>
      <c r="G21" s="169">
        <v>56479.86</v>
      </c>
    </row>
    <row r="22" spans="1:7" s="2" customFormat="1" ht="21" customHeight="1" x14ac:dyDescent="0.25">
      <c r="A22" s="26">
        <v>8</v>
      </c>
      <c r="B22" s="248" t="s">
        <v>379</v>
      </c>
      <c r="C22" s="248"/>
      <c r="D22" s="248"/>
      <c r="E22" s="30">
        <v>29</v>
      </c>
      <c r="F22" s="168">
        <v>13859.34</v>
      </c>
      <c r="G22" s="169">
        <v>22818.05</v>
      </c>
    </row>
    <row r="23" spans="1:7" s="2" customFormat="1" ht="16.75" customHeight="1" x14ac:dyDescent="0.25">
      <c r="A23" s="26">
        <v>6</v>
      </c>
      <c r="B23" s="247" t="s">
        <v>380</v>
      </c>
      <c r="C23" s="247"/>
      <c r="D23" s="247"/>
      <c r="E23" s="30">
        <v>12</v>
      </c>
      <c r="F23" s="168">
        <v>13859.34</v>
      </c>
      <c r="G23" s="169">
        <v>21987.97</v>
      </c>
    </row>
    <row r="24" spans="1:7" s="2" customFormat="1" ht="16.75" customHeight="1" x14ac:dyDescent="0.25">
      <c r="A24" s="26">
        <v>7</v>
      </c>
      <c r="B24" s="247" t="s">
        <v>381</v>
      </c>
      <c r="C24" s="247"/>
      <c r="D24" s="247"/>
      <c r="E24" s="30">
        <v>22</v>
      </c>
      <c r="F24" s="168">
        <v>14988.87</v>
      </c>
      <c r="G24" s="169">
        <v>27323.83</v>
      </c>
    </row>
    <row r="25" spans="1:7" s="2" customFormat="1" ht="16.75" customHeight="1" x14ac:dyDescent="0.25">
      <c r="A25" s="26">
        <v>10</v>
      </c>
      <c r="B25" s="247" t="s">
        <v>382</v>
      </c>
      <c r="C25" s="247"/>
      <c r="D25" s="247"/>
      <c r="E25" s="30">
        <v>77</v>
      </c>
      <c r="F25" s="168">
        <v>14463.68</v>
      </c>
      <c r="G25" s="169">
        <v>43271.95</v>
      </c>
    </row>
    <row r="26" spans="1:7" s="2" customFormat="1" ht="16.75" customHeight="1" x14ac:dyDescent="0.25">
      <c r="A26" s="26">
        <v>14</v>
      </c>
      <c r="B26" s="247" t="s">
        <v>73</v>
      </c>
      <c r="C26" s="247"/>
      <c r="D26" s="247"/>
      <c r="E26" s="30">
        <v>134</v>
      </c>
      <c r="F26" s="168">
        <v>17981.11</v>
      </c>
      <c r="G26" s="169">
        <v>58781.11</v>
      </c>
    </row>
    <row r="27" spans="1:7" s="2" customFormat="1" ht="16.75" customHeight="1" x14ac:dyDescent="0.25">
      <c r="A27" s="26">
        <v>5</v>
      </c>
      <c r="B27" s="247" t="s">
        <v>383</v>
      </c>
      <c r="C27" s="247"/>
      <c r="D27" s="247"/>
      <c r="E27" s="30">
        <v>10</v>
      </c>
      <c r="F27" s="168">
        <v>17214.28</v>
      </c>
      <c r="G27" s="169">
        <v>29053.1</v>
      </c>
    </row>
    <row r="28" spans="1:7" s="2" customFormat="1" ht="16.75" customHeight="1" x14ac:dyDescent="0.25">
      <c r="A28" s="26">
        <v>4</v>
      </c>
      <c r="B28" s="248" t="s">
        <v>384</v>
      </c>
      <c r="C28" s="248"/>
      <c r="D28" s="248"/>
      <c r="E28" s="30">
        <v>103</v>
      </c>
      <c r="F28" s="168">
        <v>13859.34</v>
      </c>
      <c r="G28" s="169">
        <v>24508.05</v>
      </c>
    </row>
    <row r="29" spans="1:7" s="2" customFormat="1" ht="16.75" customHeight="1" x14ac:dyDescent="0.25">
      <c r="A29" s="26">
        <v>3</v>
      </c>
      <c r="B29" s="247" t="s">
        <v>385</v>
      </c>
      <c r="C29" s="247"/>
      <c r="D29" s="247"/>
      <c r="E29" s="30">
        <v>6</v>
      </c>
      <c r="F29" s="168">
        <v>13859.34</v>
      </c>
      <c r="G29" s="169">
        <v>22489.93</v>
      </c>
    </row>
    <row r="30" spans="1:7" ht="16.75" customHeight="1" x14ac:dyDescent="0.25">
      <c r="A30" s="26" t="s">
        <v>386</v>
      </c>
      <c r="B30" s="247" t="s">
        <v>387</v>
      </c>
      <c r="C30" s="247"/>
      <c r="D30" s="247"/>
      <c r="E30" s="30">
        <v>2</v>
      </c>
      <c r="F30" s="168">
        <v>23049.348000000002</v>
      </c>
      <c r="G30" s="169">
        <v>23178.448</v>
      </c>
    </row>
    <row r="31" spans="1:7" ht="16.75" customHeight="1" x14ac:dyDescent="0.25">
      <c r="A31" s="26" t="s">
        <v>388</v>
      </c>
      <c r="B31" s="247" t="s">
        <v>389</v>
      </c>
      <c r="C31" s="247"/>
      <c r="D31" s="247"/>
      <c r="E31" s="30">
        <v>19</v>
      </c>
      <c r="F31" s="168">
        <v>29268.82</v>
      </c>
      <c r="G31" s="169">
        <v>36616.92</v>
      </c>
    </row>
    <row r="32" spans="1:7" ht="21" customHeight="1" x14ac:dyDescent="0.25">
      <c r="A32" s="26">
        <v>9</v>
      </c>
      <c r="B32" s="247" t="s">
        <v>175</v>
      </c>
      <c r="C32" s="247"/>
      <c r="D32" s="247"/>
      <c r="E32" s="30">
        <v>49</v>
      </c>
      <c r="F32" s="168">
        <v>13859.34</v>
      </c>
      <c r="G32" s="169">
        <v>24317.05</v>
      </c>
    </row>
    <row r="33" spans="1:7" x14ac:dyDescent="0.25">
      <c r="A33" s="249" t="s">
        <v>13</v>
      </c>
      <c r="B33" s="250"/>
      <c r="C33" s="250"/>
      <c r="D33" s="250"/>
      <c r="E33" s="61">
        <f>SUM(E6:E32)</f>
        <v>683</v>
      </c>
      <c r="F33" s="62"/>
      <c r="G33" s="169"/>
    </row>
    <row r="34" spans="1:7" x14ac:dyDescent="0.25">
      <c r="A34" s="251" t="s">
        <v>14</v>
      </c>
      <c r="B34" s="252"/>
      <c r="C34" s="252"/>
      <c r="D34" s="252"/>
      <c r="E34" s="252"/>
      <c r="F34" s="252"/>
      <c r="G34" s="253"/>
    </row>
    <row r="35" spans="1:7" ht="11.4" customHeight="1" x14ac:dyDescent="0.25">
      <c r="A35" s="26" t="s">
        <v>390</v>
      </c>
      <c r="B35" s="254" t="s">
        <v>391</v>
      </c>
      <c r="C35" s="254"/>
      <c r="D35" s="254"/>
      <c r="E35" s="30">
        <v>13</v>
      </c>
      <c r="F35" s="59">
        <v>614.82000000000005</v>
      </c>
      <c r="G35" s="169">
        <v>614.82000000000005</v>
      </c>
    </row>
    <row r="36" spans="1:7" ht="11.4" customHeight="1" x14ac:dyDescent="0.25">
      <c r="A36" s="26" t="s">
        <v>390</v>
      </c>
      <c r="B36" s="254" t="s">
        <v>392</v>
      </c>
      <c r="C36" s="254"/>
      <c r="D36" s="254"/>
      <c r="E36" s="30">
        <v>9</v>
      </c>
      <c r="F36" s="59">
        <v>614.82000000000005</v>
      </c>
      <c r="G36" s="169">
        <v>614.82000000000005</v>
      </c>
    </row>
    <row r="37" spans="1:7" ht="11.4" customHeight="1" x14ac:dyDescent="0.25">
      <c r="A37" s="26" t="s">
        <v>393</v>
      </c>
      <c r="B37" s="254" t="s">
        <v>394</v>
      </c>
      <c r="C37" s="254"/>
      <c r="D37" s="254"/>
      <c r="E37" s="30">
        <v>34</v>
      </c>
      <c r="F37" s="59">
        <v>691.63</v>
      </c>
      <c r="G37" s="169">
        <v>691.63</v>
      </c>
    </row>
    <row r="38" spans="1:7" ht="11.4" customHeight="1" x14ac:dyDescent="0.25">
      <c r="A38" s="26" t="s">
        <v>393</v>
      </c>
      <c r="B38" s="254" t="s">
        <v>395</v>
      </c>
      <c r="C38" s="254"/>
      <c r="D38" s="254"/>
      <c r="E38" s="30">
        <v>1</v>
      </c>
      <c r="F38" s="59">
        <v>691.63</v>
      </c>
      <c r="G38" s="169">
        <v>691.63</v>
      </c>
    </row>
    <row r="39" spans="1:7" ht="11.4" customHeight="1" x14ac:dyDescent="0.25">
      <c r="A39" s="26" t="s">
        <v>393</v>
      </c>
      <c r="B39" s="254" t="s">
        <v>396</v>
      </c>
      <c r="C39" s="254"/>
      <c r="D39" s="254"/>
      <c r="E39" s="30">
        <v>17</v>
      </c>
      <c r="F39" s="59">
        <v>691.63</v>
      </c>
      <c r="G39" s="169">
        <v>691.63</v>
      </c>
    </row>
    <row r="40" spans="1:7" ht="11.4" customHeight="1" x14ac:dyDescent="0.25">
      <c r="A40" s="26" t="s">
        <v>397</v>
      </c>
      <c r="B40" s="254" t="s">
        <v>398</v>
      </c>
      <c r="C40" s="254"/>
      <c r="D40" s="254"/>
      <c r="E40" s="30">
        <v>30</v>
      </c>
      <c r="F40" s="59">
        <v>784.19</v>
      </c>
      <c r="G40" s="169">
        <v>784.19</v>
      </c>
    </row>
    <row r="41" spans="1:7" ht="11.4" customHeight="1" x14ac:dyDescent="0.25">
      <c r="A41" s="26" t="s">
        <v>397</v>
      </c>
      <c r="B41" s="254" t="s">
        <v>399</v>
      </c>
      <c r="C41" s="254"/>
      <c r="D41" s="254"/>
      <c r="E41" s="30">
        <v>6</v>
      </c>
      <c r="F41" s="59">
        <v>784.19</v>
      </c>
      <c r="G41" s="169">
        <v>784.19</v>
      </c>
    </row>
    <row r="42" spans="1:7" ht="11.4" customHeight="1" x14ac:dyDescent="0.25">
      <c r="A42" s="26" t="s">
        <v>397</v>
      </c>
      <c r="B42" s="254" t="s">
        <v>400</v>
      </c>
      <c r="C42" s="254"/>
      <c r="D42" s="254"/>
      <c r="E42" s="30">
        <v>32</v>
      </c>
      <c r="F42" s="59">
        <v>784.19</v>
      </c>
      <c r="G42" s="169">
        <v>784.19</v>
      </c>
    </row>
    <row r="43" spans="1:7" ht="11.4" customHeight="1" x14ac:dyDescent="0.25">
      <c r="A43" s="26" t="s">
        <v>401</v>
      </c>
      <c r="B43" s="254" t="s">
        <v>402</v>
      </c>
      <c r="C43" s="254"/>
      <c r="D43" s="254"/>
      <c r="E43" s="30">
        <v>36</v>
      </c>
      <c r="F43" s="59">
        <v>926.91</v>
      </c>
      <c r="G43" s="169">
        <v>926.91</v>
      </c>
    </row>
    <row r="44" spans="1:7" ht="11.4" customHeight="1" x14ac:dyDescent="0.25">
      <c r="A44" s="26" t="s">
        <v>401</v>
      </c>
      <c r="B44" s="254" t="s">
        <v>403</v>
      </c>
      <c r="C44" s="254"/>
      <c r="D44" s="254"/>
      <c r="E44" s="30">
        <v>19</v>
      </c>
      <c r="F44" s="59">
        <v>926.91</v>
      </c>
      <c r="G44" s="169">
        <v>926.91</v>
      </c>
    </row>
    <row r="45" spans="1:7" ht="11.4" customHeight="1" x14ac:dyDescent="0.25">
      <c r="A45" s="26" t="s">
        <v>401</v>
      </c>
      <c r="B45" s="254" t="s">
        <v>404</v>
      </c>
      <c r="C45" s="254"/>
      <c r="D45" s="254"/>
      <c r="E45" s="30">
        <v>63</v>
      </c>
      <c r="F45" s="59">
        <v>926.91</v>
      </c>
      <c r="G45" s="169">
        <v>926.91</v>
      </c>
    </row>
    <row r="46" spans="1:7" ht="11.4" customHeight="1" x14ac:dyDescent="0.25">
      <c r="A46" s="26" t="s">
        <v>405</v>
      </c>
      <c r="B46" s="254" t="s">
        <v>406</v>
      </c>
      <c r="C46" s="254"/>
      <c r="D46" s="254"/>
      <c r="E46" s="30">
        <v>31</v>
      </c>
      <c r="F46" s="59">
        <v>1095.8499999999999</v>
      </c>
      <c r="G46" s="169">
        <v>1095.8499999999999</v>
      </c>
    </row>
    <row r="47" spans="1:7" ht="11.4" customHeight="1" x14ac:dyDescent="0.25">
      <c r="A47" s="26" t="s">
        <v>405</v>
      </c>
      <c r="B47" s="254" t="s">
        <v>407</v>
      </c>
      <c r="C47" s="254"/>
      <c r="D47" s="254"/>
      <c r="E47" s="30">
        <v>33</v>
      </c>
      <c r="F47" s="59">
        <v>1095.8499999999999</v>
      </c>
      <c r="G47" s="169">
        <v>1095.8499999999999</v>
      </c>
    </row>
    <row r="48" spans="1:7" ht="11.4" customHeight="1" x14ac:dyDescent="0.25">
      <c r="A48" s="26" t="s">
        <v>405</v>
      </c>
      <c r="B48" s="254" t="s">
        <v>408</v>
      </c>
      <c r="C48" s="254"/>
      <c r="D48" s="254"/>
      <c r="E48" s="30">
        <v>59</v>
      </c>
      <c r="F48" s="59">
        <v>1095.8499999999999</v>
      </c>
      <c r="G48" s="169">
        <v>1095.8499999999999</v>
      </c>
    </row>
    <row r="49" spans="1:7" ht="11.4" customHeight="1" x14ac:dyDescent="0.25">
      <c r="A49" s="26" t="s">
        <v>409</v>
      </c>
      <c r="B49" s="254" t="s">
        <v>410</v>
      </c>
      <c r="C49" s="254"/>
      <c r="D49" s="254"/>
      <c r="E49" s="30">
        <v>3</v>
      </c>
      <c r="F49" s="59">
        <v>521.26</v>
      </c>
      <c r="G49" s="169">
        <v>521.26</v>
      </c>
    </row>
    <row r="50" spans="1:7" ht="11.4" customHeight="1" x14ac:dyDescent="0.25">
      <c r="A50" s="26" t="s">
        <v>409</v>
      </c>
      <c r="B50" s="254" t="s">
        <v>411</v>
      </c>
      <c r="C50" s="254"/>
      <c r="D50" s="254"/>
      <c r="E50" s="30">
        <v>2</v>
      </c>
      <c r="F50" s="59">
        <v>568.62</v>
      </c>
      <c r="G50" s="169">
        <v>568.62</v>
      </c>
    </row>
    <row r="51" spans="1:7" ht="11.4" customHeight="1" x14ac:dyDescent="0.25">
      <c r="A51" s="26">
        <v>7</v>
      </c>
      <c r="B51" s="254" t="s">
        <v>183</v>
      </c>
      <c r="C51" s="254"/>
      <c r="D51" s="254"/>
      <c r="E51" s="30">
        <v>1</v>
      </c>
      <c r="F51" s="168">
        <v>14988.87</v>
      </c>
      <c r="G51" s="169">
        <v>27323.83</v>
      </c>
    </row>
    <row r="52" spans="1:7" ht="11.4" customHeight="1" x14ac:dyDescent="0.25">
      <c r="A52" s="26">
        <v>10</v>
      </c>
      <c r="B52" s="254" t="s">
        <v>269</v>
      </c>
      <c r="C52" s="254"/>
      <c r="D52" s="254"/>
      <c r="E52" s="30">
        <v>29</v>
      </c>
      <c r="F52" s="168">
        <v>14463.68</v>
      </c>
      <c r="G52" s="169">
        <v>43271.95</v>
      </c>
    </row>
    <row r="53" spans="1:7" ht="11.4" customHeight="1" x14ac:dyDescent="0.25">
      <c r="A53" s="26">
        <v>8</v>
      </c>
      <c r="B53" s="254" t="s">
        <v>81</v>
      </c>
      <c r="C53" s="254"/>
      <c r="D53" s="254"/>
      <c r="E53" s="30">
        <v>3</v>
      </c>
      <c r="F53" s="59">
        <v>13859.341250000001</v>
      </c>
      <c r="G53" s="169">
        <v>19157.729375000003</v>
      </c>
    </row>
    <row r="54" spans="1:7" ht="11.4" customHeight="1" x14ac:dyDescent="0.25">
      <c r="A54" s="26">
        <v>4</v>
      </c>
      <c r="B54" s="254" t="s">
        <v>412</v>
      </c>
      <c r="C54" s="254"/>
      <c r="D54" s="254"/>
      <c r="E54" s="30">
        <v>97</v>
      </c>
      <c r="F54" s="168">
        <v>13859.34</v>
      </c>
      <c r="G54" s="169">
        <v>24508.05</v>
      </c>
    </row>
    <row r="55" spans="1:7" ht="11.4" customHeight="1" x14ac:dyDescent="0.25">
      <c r="A55" s="26">
        <v>3</v>
      </c>
      <c r="B55" s="254" t="s">
        <v>385</v>
      </c>
      <c r="C55" s="254"/>
      <c r="D55" s="254"/>
      <c r="E55" s="30">
        <v>23</v>
      </c>
      <c r="F55" s="168">
        <v>13859.34</v>
      </c>
      <c r="G55" s="169">
        <v>22489.93</v>
      </c>
    </row>
    <row r="56" spans="1:7" ht="11.4" customHeight="1" x14ac:dyDescent="0.25">
      <c r="A56" s="26">
        <v>8</v>
      </c>
      <c r="B56" s="248" t="s">
        <v>413</v>
      </c>
      <c r="C56" s="248"/>
      <c r="D56" s="248"/>
      <c r="E56" s="30">
        <v>2</v>
      </c>
      <c r="F56" s="168">
        <v>13859.34</v>
      </c>
      <c r="G56" s="169">
        <v>22818.05</v>
      </c>
    </row>
    <row r="57" spans="1:7" ht="11.4" customHeight="1" x14ac:dyDescent="0.25">
      <c r="A57" s="26">
        <v>9</v>
      </c>
      <c r="B57" s="247" t="s">
        <v>175</v>
      </c>
      <c r="C57" s="247"/>
      <c r="D57" s="247"/>
      <c r="E57" s="30">
        <v>2</v>
      </c>
      <c r="F57" s="168">
        <v>13859.34</v>
      </c>
      <c r="G57" s="169">
        <v>24317.05</v>
      </c>
    </row>
    <row r="58" spans="1:7" x14ac:dyDescent="0.25">
      <c r="A58" s="243" t="s">
        <v>15</v>
      </c>
      <c r="B58" s="244"/>
      <c r="C58" s="244"/>
      <c r="D58" s="244"/>
      <c r="E58" s="51">
        <f>SUM(E35:E57)</f>
        <v>545</v>
      </c>
      <c r="F58" s="52"/>
      <c r="G58" s="53"/>
    </row>
    <row r="59" spans="1:7" x14ac:dyDescent="0.25">
      <c r="A59" s="208" t="s">
        <v>414</v>
      </c>
      <c r="B59" s="209"/>
      <c r="C59" s="209"/>
      <c r="D59" s="209"/>
      <c r="E59" s="209"/>
      <c r="F59" s="209"/>
      <c r="G59" s="210"/>
    </row>
    <row r="60" spans="1:7" x14ac:dyDescent="0.25">
      <c r="A60" s="26">
        <v>9999</v>
      </c>
      <c r="B60" s="254" t="s">
        <v>415</v>
      </c>
      <c r="C60" s="254"/>
      <c r="D60" s="254"/>
      <c r="E60" s="27">
        <v>1</v>
      </c>
      <c r="F60" s="59">
        <v>15800</v>
      </c>
      <c r="G60" s="169">
        <v>15800</v>
      </c>
    </row>
    <row r="61" spans="1:7" x14ac:dyDescent="0.25">
      <c r="A61" s="26">
        <v>9999</v>
      </c>
      <c r="B61" s="254" t="s">
        <v>416</v>
      </c>
      <c r="C61" s="254"/>
      <c r="D61" s="254"/>
      <c r="E61" s="27">
        <v>4</v>
      </c>
      <c r="F61" s="59">
        <v>10045.280000000001</v>
      </c>
      <c r="G61" s="169">
        <v>15045.28</v>
      </c>
    </row>
    <row r="62" spans="1:7" x14ac:dyDescent="0.25">
      <c r="A62" s="26">
        <v>9999</v>
      </c>
      <c r="B62" s="254" t="s">
        <v>417</v>
      </c>
      <c r="C62" s="254"/>
      <c r="D62" s="254"/>
      <c r="E62" s="27">
        <v>2</v>
      </c>
      <c r="F62" s="59">
        <v>6496.98</v>
      </c>
      <c r="G62" s="169">
        <v>26882.560000000001</v>
      </c>
    </row>
    <row r="63" spans="1:7" x14ac:dyDescent="0.25">
      <c r="A63" s="26">
        <v>9999</v>
      </c>
      <c r="B63" s="254" t="s">
        <v>418</v>
      </c>
      <c r="C63" s="254"/>
      <c r="D63" s="254"/>
      <c r="E63" s="27">
        <v>5</v>
      </c>
      <c r="F63" s="59">
        <v>6924.68</v>
      </c>
      <c r="G63" s="169">
        <v>17124.68</v>
      </c>
    </row>
    <row r="64" spans="1:7" x14ac:dyDescent="0.25">
      <c r="A64" s="26">
        <v>9999</v>
      </c>
      <c r="B64" s="254" t="s">
        <v>419</v>
      </c>
      <c r="C64" s="254"/>
      <c r="D64" s="254"/>
      <c r="E64" s="27">
        <v>2</v>
      </c>
      <c r="F64" s="59">
        <v>26882.560000000001</v>
      </c>
      <c r="G64" s="169">
        <v>28574.12</v>
      </c>
    </row>
    <row r="65" spans="1:7" x14ac:dyDescent="0.25">
      <c r="A65" s="26">
        <v>9999</v>
      </c>
      <c r="B65" s="254" t="s">
        <v>420</v>
      </c>
      <c r="C65" s="254"/>
      <c r="D65" s="254"/>
      <c r="E65" s="27">
        <v>1</v>
      </c>
      <c r="F65" s="59">
        <v>13111.32</v>
      </c>
      <c r="G65" s="169">
        <v>13111.32</v>
      </c>
    </row>
    <row r="66" spans="1:7" x14ac:dyDescent="0.25">
      <c r="A66" s="26">
        <v>9999</v>
      </c>
      <c r="B66" s="254" t="s">
        <v>421</v>
      </c>
      <c r="C66" s="254"/>
      <c r="D66" s="254"/>
      <c r="E66" s="27">
        <v>1</v>
      </c>
      <c r="F66" s="59">
        <v>54328.84</v>
      </c>
      <c r="G66" s="169">
        <v>54328.84</v>
      </c>
    </row>
    <row r="67" spans="1:7" x14ac:dyDescent="0.25">
      <c r="A67" s="26">
        <v>9999</v>
      </c>
      <c r="B67" s="254" t="s">
        <v>422</v>
      </c>
      <c r="C67" s="254"/>
      <c r="D67" s="254"/>
      <c r="E67" s="27">
        <v>3</v>
      </c>
      <c r="F67" s="59">
        <v>12214.12</v>
      </c>
      <c r="G67" s="169">
        <v>12214.12</v>
      </c>
    </row>
    <row r="68" spans="1:7" x14ac:dyDescent="0.25">
      <c r="A68" s="26">
        <v>9999</v>
      </c>
      <c r="B68" s="254" t="s">
        <v>423</v>
      </c>
      <c r="C68" s="254"/>
      <c r="D68" s="254"/>
      <c r="E68" s="27">
        <v>3</v>
      </c>
      <c r="F68" s="59">
        <v>6496.96</v>
      </c>
      <c r="G68" s="169">
        <v>12496.96</v>
      </c>
    </row>
    <row r="69" spans="1:7" x14ac:dyDescent="0.25">
      <c r="A69" s="26">
        <v>9999</v>
      </c>
      <c r="B69" s="254" t="s">
        <v>424</v>
      </c>
      <c r="C69" s="254"/>
      <c r="D69" s="254"/>
      <c r="E69" s="27">
        <v>18</v>
      </c>
      <c r="F69" s="59">
        <v>38000</v>
      </c>
      <c r="G69" s="169">
        <v>38000</v>
      </c>
    </row>
    <row r="70" spans="1:7" x14ac:dyDescent="0.25">
      <c r="A70" s="26">
        <v>9999</v>
      </c>
      <c r="B70" s="254" t="s">
        <v>425</v>
      </c>
      <c r="C70" s="254"/>
      <c r="D70" s="254"/>
      <c r="E70" s="27">
        <v>1</v>
      </c>
      <c r="F70" s="59">
        <v>7000</v>
      </c>
      <c r="G70" s="169">
        <v>7000</v>
      </c>
    </row>
    <row r="71" spans="1:7" x14ac:dyDescent="0.25">
      <c r="A71" s="26">
        <v>9999</v>
      </c>
      <c r="B71" s="254" t="s">
        <v>426</v>
      </c>
      <c r="C71" s="254"/>
      <c r="D71" s="254"/>
      <c r="E71" s="27">
        <v>3</v>
      </c>
      <c r="F71" s="59">
        <v>7631.32</v>
      </c>
      <c r="G71" s="169">
        <v>31000</v>
      </c>
    </row>
    <row r="72" spans="1:7" x14ac:dyDescent="0.25">
      <c r="A72" s="26">
        <v>9999</v>
      </c>
      <c r="B72" s="254" t="s">
        <v>427</v>
      </c>
      <c r="C72" s="254"/>
      <c r="D72" s="254"/>
      <c r="E72" s="27">
        <v>2</v>
      </c>
      <c r="F72" s="59">
        <v>6210.32</v>
      </c>
      <c r="G72" s="169">
        <v>29707.82</v>
      </c>
    </row>
    <row r="73" spans="1:7" x14ac:dyDescent="0.25">
      <c r="A73" s="243" t="s">
        <v>428</v>
      </c>
      <c r="B73" s="244"/>
      <c r="C73" s="244"/>
      <c r="D73" s="244"/>
      <c r="E73" s="51">
        <f>SUM(E60:E72)</f>
        <v>46</v>
      </c>
      <c r="F73" s="52"/>
      <c r="G73" s="53"/>
    </row>
    <row r="74" spans="1:7" x14ac:dyDescent="0.25">
      <c r="A74" s="208" t="s">
        <v>429</v>
      </c>
      <c r="B74" s="209"/>
      <c r="C74" s="209"/>
      <c r="D74" s="209"/>
      <c r="E74" s="209"/>
      <c r="F74" s="209"/>
      <c r="G74" s="210"/>
    </row>
    <row r="75" spans="1:7" x14ac:dyDescent="0.25">
      <c r="A75" s="26" t="s">
        <v>430</v>
      </c>
      <c r="B75" s="247" t="s">
        <v>431</v>
      </c>
      <c r="C75" s="247"/>
      <c r="D75" s="247"/>
      <c r="E75" s="30">
        <v>4113</v>
      </c>
      <c r="F75" s="59">
        <v>555.95000000000005</v>
      </c>
      <c r="G75" s="169">
        <v>555.95000000000005</v>
      </c>
    </row>
    <row r="76" spans="1:7" x14ac:dyDescent="0.25">
      <c r="A76" s="26" t="s">
        <v>432</v>
      </c>
      <c r="B76" s="247" t="s">
        <v>433</v>
      </c>
      <c r="C76" s="247"/>
      <c r="D76" s="247"/>
      <c r="E76" s="30">
        <v>903</v>
      </c>
      <c r="F76" s="59">
        <v>624.65</v>
      </c>
      <c r="G76" s="169">
        <v>624.65</v>
      </c>
    </row>
    <row r="77" spans="1:7" x14ac:dyDescent="0.25">
      <c r="A77" s="26" t="s">
        <v>434</v>
      </c>
      <c r="B77" s="247" t="s">
        <v>435</v>
      </c>
      <c r="C77" s="247"/>
      <c r="D77" s="247"/>
      <c r="E77" s="30">
        <v>746</v>
      </c>
      <c r="F77" s="59">
        <v>711.6</v>
      </c>
      <c r="G77" s="169">
        <v>711.6</v>
      </c>
    </row>
    <row r="78" spans="1:7" x14ac:dyDescent="0.25">
      <c r="A78" s="26" t="s">
        <v>436</v>
      </c>
      <c r="B78" s="247" t="s">
        <v>437</v>
      </c>
      <c r="C78" s="247"/>
      <c r="D78" s="247"/>
      <c r="E78" s="30">
        <v>1868</v>
      </c>
      <c r="F78" s="59">
        <v>766.2</v>
      </c>
      <c r="G78" s="169">
        <v>766.2</v>
      </c>
    </row>
    <row r="79" spans="1:7" x14ac:dyDescent="0.25">
      <c r="A79" s="26" t="s">
        <v>438</v>
      </c>
      <c r="B79" s="247" t="s">
        <v>439</v>
      </c>
      <c r="C79" s="247"/>
      <c r="D79" s="247"/>
      <c r="E79" s="30">
        <v>856</v>
      </c>
      <c r="F79" s="59">
        <v>555.95000000000005</v>
      </c>
      <c r="G79" s="169">
        <v>555.95000000000005</v>
      </c>
    </row>
    <row r="80" spans="1:7" x14ac:dyDescent="0.25">
      <c r="A80" s="26" t="s">
        <v>440</v>
      </c>
      <c r="B80" s="247" t="s">
        <v>441</v>
      </c>
      <c r="C80" s="247"/>
      <c r="D80" s="247"/>
      <c r="E80" s="30">
        <v>172</v>
      </c>
      <c r="F80" s="59">
        <v>624.65</v>
      </c>
      <c r="G80" s="169">
        <v>624.65</v>
      </c>
    </row>
    <row r="81" spans="1:7" x14ac:dyDescent="0.25">
      <c r="A81" s="26" t="s">
        <v>442</v>
      </c>
      <c r="B81" s="247" t="s">
        <v>443</v>
      </c>
      <c r="C81" s="247"/>
      <c r="D81" s="247"/>
      <c r="E81" s="30">
        <v>260</v>
      </c>
      <c r="F81" s="59">
        <v>711.6</v>
      </c>
      <c r="G81" s="169">
        <v>711.6</v>
      </c>
    </row>
    <row r="82" spans="1:7" x14ac:dyDescent="0.25">
      <c r="A82" s="26" t="s">
        <v>444</v>
      </c>
      <c r="B82" s="247" t="s">
        <v>445</v>
      </c>
      <c r="C82" s="247"/>
      <c r="D82" s="247"/>
      <c r="E82" s="30">
        <v>231</v>
      </c>
      <c r="F82" s="59">
        <v>766.2</v>
      </c>
      <c r="G82" s="169">
        <v>766.2</v>
      </c>
    </row>
    <row r="83" spans="1:7" x14ac:dyDescent="0.25">
      <c r="A83" s="26" t="s">
        <v>446</v>
      </c>
      <c r="B83" s="247" t="s">
        <v>447</v>
      </c>
      <c r="C83" s="247"/>
      <c r="D83" s="247"/>
      <c r="E83" s="30">
        <v>191</v>
      </c>
      <c r="F83" s="59">
        <v>462.64</v>
      </c>
      <c r="G83" s="169">
        <v>462.64</v>
      </c>
    </row>
    <row r="84" spans="1:7" x14ac:dyDescent="0.25">
      <c r="A84" s="26">
        <v>9999</v>
      </c>
      <c r="B84" s="64" t="s">
        <v>431</v>
      </c>
      <c r="C84" s="64"/>
      <c r="D84" s="64"/>
      <c r="E84" s="27">
        <v>167</v>
      </c>
      <c r="F84" s="59">
        <v>555.95000000000005</v>
      </c>
      <c r="G84" s="169">
        <v>555.95000000000005</v>
      </c>
    </row>
    <row r="85" spans="1:7" ht="10.5" customHeight="1" x14ac:dyDescent="0.25">
      <c r="A85" s="26">
        <v>9999</v>
      </c>
      <c r="B85" s="64" t="s">
        <v>439</v>
      </c>
      <c r="C85" s="64"/>
      <c r="D85" s="64"/>
      <c r="E85" s="27">
        <v>59</v>
      </c>
      <c r="F85" s="59">
        <v>555.95000000000005</v>
      </c>
      <c r="G85" s="169">
        <v>555.95000000000005</v>
      </c>
    </row>
    <row r="86" spans="1:7" x14ac:dyDescent="0.25">
      <c r="A86" s="243" t="s">
        <v>448</v>
      </c>
      <c r="B86" s="244"/>
      <c r="C86" s="244"/>
      <c r="D86" s="244"/>
      <c r="E86" s="51">
        <f>SUM(E75:E85)</f>
        <v>9566</v>
      </c>
      <c r="F86" s="52"/>
      <c r="G86" s="53"/>
    </row>
    <row r="87" spans="1:7" x14ac:dyDescent="0.25">
      <c r="A87" s="245" t="s">
        <v>449</v>
      </c>
      <c r="B87" s="246"/>
      <c r="C87" s="246"/>
      <c r="D87" s="246"/>
      <c r="E87" s="54">
        <f>SUM(E73,E58,E33)</f>
        <v>1274</v>
      </c>
      <c r="F87" s="55"/>
      <c r="G87" s="56"/>
    </row>
    <row r="88" spans="1:7" x14ac:dyDescent="0.25">
      <c r="A88" s="245" t="s">
        <v>450</v>
      </c>
      <c r="B88" s="246"/>
      <c r="C88" s="246"/>
      <c r="D88" s="246"/>
      <c r="E88" s="54">
        <f>E86</f>
        <v>9566</v>
      </c>
      <c r="F88" s="55"/>
      <c r="G88" s="56"/>
    </row>
    <row r="89" spans="1:7" x14ac:dyDescent="0.25">
      <c r="A89" s="275" t="s">
        <v>92</v>
      </c>
      <c r="B89" s="275"/>
      <c r="C89" s="275"/>
      <c r="D89" s="275"/>
      <c r="E89" s="275"/>
      <c r="F89" s="275"/>
      <c r="G89" s="275"/>
    </row>
    <row r="90" spans="1:7" x14ac:dyDescent="0.25">
      <c r="A90" s="57"/>
      <c r="B90" s="57"/>
      <c r="C90" s="57"/>
      <c r="D90" s="57"/>
      <c r="E90" s="57"/>
      <c r="F90" s="57"/>
      <c r="G90" s="57"/>
    </row>
  </sheetData>
  <mergeCells count="87">
    <mergeCell ref="B6:D6"/>
    <mergeCell ref="A2:G2"/>
    <mergeCell ref="A3:A4"/>
    <mergeCell ref="B3:D4"/>
    <mergeCell ref="E3:E4"/>
    <mergeCell ref="A5:G5"/>
    <mergeCell ref="B18:D18"/>
    <mergeCell ref="B7:D7"/>
    <mergeCell ref="B8:D8"/>
    <mergeCell ref="B9:D9"/>
    <mergeCell ref="B10:D10"/>
    <mergeCell ref="B11:D11"/>
    <mergeCell ref="B12:D12"/>
    <mergeCell ref="B13:D13"/>
    <mergeCell ref="B14:D14"/>
    <mergeCell ref="B15:D15"/>
    <mergeCell ref="B16:D16"/>
    <mergeCell ref="B17:D17"/>
    <mergeCell ref="B30:D30"/>
    <mergeCell ref="B19:D19"/>
    <mergeCell ref="B20:D20"/>
    <mergeCell ref="B21:D21"/>
    <mergeCell ref="B22:D22"/>
    <mergeCell ref="B23:D23"/>
    <mergeCell ref="B24:D24"/>
    <mergeCell ref="B25:D25"/>
    <mergeCell ref="B26:D26"/>
    <mergeCell ref="B27:D27"/>
    <mergeCell ref="B28:D28"/>
    <mergeCell ref="B29:D29"/>
    <mergeCell ref="B42:D42"/>
    <mergeCell ref="B31:D31"/>
    <mergeCell ref="B32:D32"/>
    <mergeCell ref="A33:D33"/>
    <mergeCell ref="A34:G34"/>
    <mergeCell ref="B35:D35"/>
    <mergeCell ref="B36:D36"/>
    <mergeCell ref="B37:D37"/>
    <mergeCell ref="B38:D38"/>
    <mergeCell ref="B39:D39"/>
    <mergeCell ref="B40:D40"/>
    <mergeCell ref="B41:D41"/>
    <mergeCell ref="B54:D54"/>
    <mergeCell ref="B43:D43"/>
    <mergeCell ref="B44:D44"/>
    <mergeCell ref="B45:D45"/>
    <mergeCell ref="B46:D46"/>
    <mergeCell ref="B47:D47"/>
    <mergeCell ref="B48:D48"/>
    <mergeCell ref="B49:D49"/>
    <mergeCell ref="B50:D50"/>
    <mergeCell ref="B51:D51"/>
    <mergeCell ref="B52:D52"/>
    <mergeCell ref="B53:D53"/>
    <mergeCell ref="B66:D66"/>
    <mergeCell ref="B55:D55"/>
    <mergeCell ref="B56:D56"/>
    <mergeCell ref="B57:D57"/>
    <mergeCell ref="A58:D58"/>
    <mergeCell ref="A59:G59"/>
    <mergeCell ref="B60:D60"/>
    <mergeCell ref="B61:D61"/>
    <mergeCell ref="B62:D62"/>
    <mergeCell ref="B63:D63"/>
    <mergeCell ref="B64:D64"/>
    <mergeCell ref="B65:D65"/>
    <mergeCell ref="B78:D78"/>
    <mergeCell ref="B67:D67"/>
    <mergeCell ref="B68:D68"/>
    <mergeCell ref="B69:D69"/>
    <mergeCell ref="B70:D70"/>
    <mergeCell ref="B71:D71"/>
    <mergeCell ref="B72:D72"/>
    <mergeCell ref="A73:D73"/>
    <mergeCell ref="A74:G74"/>
    <mergeCell ref="B75:D75"/>
    <mergeCell ref="B76:D76"/>
    <mergeCell ref="B77:D77"/>
    <mergeCell ref="A87:D87"/>
    <mergeCell ref="A88:D88"/>
    <mergeCell ref="A89:G89"/>
    <mergeCell ref="B79:D79"/>
    <mergeCell ref="B80:D80"/>
    <mergeCell ref="B81:D81"/>
    <mergeCell ref="B82:D82"/>
    <mergeCell ref="B83:D83"/>
    <mergeCell ref="A86:D86"/>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F86FB-7C72-4640-836D-3D43C48215B6}">
  <dimension ref="A2:E25"/>
  <sheetViews>
    <sheetView workbookViewId="0">
      <selection activeCell="A2" sqref="A2:D25"/>
    </sheetView>
  </sheetViews>
  <sheetFormatPr baseColWidth="10" defaultColWidth="11.453125" defaultRowHeight="10.5" x14ac:dyDescent="0.25"/>
  <cols>
    <col min="1" max="1" width="13.36328125" style="24" customWidth="1"/>
    <col min="2" max="2" width="12.6328125" style="24" customWidth="1"/>
    <col min="3" max="3" width="40.36328125" style="24" customWidth="1"/>
    <col min="4" max="4" width="15.6328125" style="2" customWidth="1"/>
    <col min="5" max="5" width="12.54296875" style="24" bestFit="1" customWidth="1"/>
    <col min="6" max="16384" width="11.453125" style="24"/>
  </cols>
  <sheetData>
    <row r="2" spans="1:4" ht="67" customHeight="1" x14ac:dyDescent="0.25">
      <c r="A2" s="226" t="s">
        <v>451</v>
      </c>
      <c r="B2" s="227"/>
      <c r="C2" s="227"/>
      <c r="D2" s="228"/>
    </row>
    <row r="3" spans="1:4" x14ac:dyDescent="0.25">
      <c r="A3" s="1" t="s">
        <v>23</v>
      </c>
      <c r="B3" s="1" t="s">
        <v>24</v>
      </c>
      <c r="C3" s="1" t="s">
        <v>25</v>
      </c>
      <c r="D3" s="25" t="s">
        <v>26</v>
      </c>
    </row>
    <row r="4" spans="1:4" x14ac:dyDescent="0.25">
      <c r="A4" s="359" t="s">
        <v>27</v>
      </c>
      <c r="B4" s="27">
        <v>1130</v>
      </c>
      <c r="C4" s="28" t="s">
        <v>28</v>
      </c>
      <c r="D4" s="31">
        <v>317047086</v>
      </c>
    </row>
    <row r="5" spans="1:4" x14ac:dyDescent="0.25">
      <c r="A5" s="229"/>
      <c r="B5" s="27">
        <v>1210</v>
      </c>
      <c r="C5" s="28" t="s">
        <v>29</v>
      </c>
      <c r="D5" s="31">
        <v>8480604</v>
      </c>
    </row>
    <row r="6" spans="1:4" x14ac:dyDescent="0.25">
      <c r="A6" s="229"/>
      <c r="B6" s="27">
        <v>1220</v>
      </c>
      <c r="C6" s="28" t="s">
        <v>30</v>
      </c>
      <c r="D6" s="31">
        <v>62039202</v>
      </c>
    </row>
    <row r="7" spans="1:4" x14ac:dyDescent="0.25">
      <c r="A7" s="229"/>
      <c r="B7" s="27">
        <v>1230</v>
      </c>
      <c r="C7" s="28" t="s">
        <v>31</v>
      </c>
      <c r="D7" s="31">
        <v>0</v>
      </c>
    </row>
    <row r="8" spans="1:4" x14ac:dyDescent="0.25">
      <c r="A8" s="229"/>
      <c r="B8" s="27">
        <v>1310</v>
      </c>
      <c r="C8" s="28" t="s">
        <v>32</v>
      </c>
      <c r="D8" s="31">
        <v>139730699</v>
      </c>
    </row>
    <row r="9" spans="1:4" x14ac:dyDescent="0.25">
      <c r="A9" s="229"/>
      <c r="B9" s="27">
        <v>1340</v>
      </c>
      <c r="C9" s="28" t="s">
        <v>34</v>
      </c>
      <c r="D9" s="31">
        <v>24996624</v>
      </c>
    </row>
    <row r="10" spans="1:4" x14ac:dyDescent="0.25">
      <c r="A10" s="229"/>
      <c r="B10" s="27">
        <v>1540</v>
      </c>
      <c r="C10" s="28" t="s">
        <v>35</v>
      </c>
      <c r="D10" s="31">
        <v>41422204</v>
      </c>
    </row>
    <row r="11" spans="1:4" ht="11" thickBot="1" x14ac:dyDescent="0.3">
      <c r="A11" s="361"/>
      <c r="B11" s="27">
        <v>1590</v>
      </c>
      <c r="C11" s="28" t="s">
        <v>36</v>
      </c>
      <c r="D11" s="31">
        <v>43219680</v>
      </c>
    </row>
    <row r="12" spans="1:4" x14ac:dyDescent="0.25">
      <c r="A12" s="230" t="s">
        <v>37</v>
      </c>
      <c r="B12" s="30">
        <v>1310</v>
      </c>
      <c r="C12" s="28" t="s">
        <v>32</v>
      </c>
      <c r="D12" s="31">
        <v>0</v>
      </c>
    </row>
    <row r="13" spans="1:4" x14ac:dyDescent="0.25">
      <c r="A13" s="231"/>
      <c r="B13" s="27">
        <v>1320</v>
      </c>
      <c r="C13" s="28" t="s">
        <v>33</v>
      </c>
      <c r="D13" s="31">
        <v>132324900</v>
      </c>
    </row>
    <row r="14" spans="1:4" x14ac:dyDescent="0.25">
      <c r="A14" s="231"/>
      <c r="B14" s="30">
        <v>1530</v>
      </c>
      <c r="C14" s="28" t="s">
        <v>452</v>
      </c>
      <c r="D14" s="31">
        <v>12858120</v>
      </c>
    </row>
    <row r="15" spans="1:4" x14ac:dyDescent="0.25">
      <c r="A15" s="231"/>
      <c r="B15" s="30">
        <v>1540</v>
      </c>
      <c r="C15" s="28" t="s">
        <v>35</v>
      </c>
      <c r="D15" s="31">
        <v>0</v>
      </c>
    </row>
    <row r="16" spans="1:4" x14ac:dyDescent="0.25">
      <c r="A16" s="231"/>
      <c r="B16" s="30">
        <v>1550</v>
      </c>
      <c r="C16" s="28" t="s">
        <v>38</v>
      </c>
      <c r="D16" s="31">
        <v>1140290</v>
      </c>
    </row>
    <row r="17" spans="1:5" x14ac:dyDescent="0.25">
      <c r="A17" s="231"/>
      <c r="B17" s="30">
        <v>1590</v>
      </c>
      <c r="C17" s="28" t="s">
        <v>36</v>
      </c>
      <c r="D17" s="31">
        <v>0</v>
      </c>
    </row>
    <row r="18" spans="1:5" ht="11" thickBot="1" x14ac:dyDescent="0.3">
      <c r="A18" s="362"/>
      <c r="B18" s="30">
        <v>1710</v>
      </c>
      <c r="C18" s="28" t="s">
        <v>39</v>
      </c>
      <c r="D18" s="31">
        <v>30123885</v>
      </c>
    </row>
    <row r="19" spans="1:5" x14ac:dyDescent="0.25">
      <c r="A19" s="230" t="s">
        <v>40</v>
      </c>
      <c r="B19" s="30">
        <v>1410</v>
      </c>
      <c r="C19" s="28" t="s">
        <v>41</v>
      </c>
      <c r="D19" s="31">
        <v>34145593</v>
      </c>
    </row>
    <row r="20" spans="1:5" x14ac:dyDescent="0.25">
      <c r="A20" s="231"/>
      <c r="B20" s="30">
        <v>1420</v>
      </c>
      <c r="C20" s="28" t="s">
        <v>42</v>
      </c>
      <c r="D20" s="31">
        <v>19874844</v>
      </c>
    </row>
    <row r="21" spans="1:5" x14ac:dyDescent="0.25">
      <c r="A21" s="231"/>
      <c r="B21" s="30">
        <v>1430</v>
      </c>
      <c r="C21" s="28" t="s">
        <v>43</v>
      </c>
      <c r="D21" s="31">
        <v>25472544</v>
      </c>
    </row>
    <row r="22" spans="1:5" x14ac:dyDescent="0.25">
      <c r="A22" s="231"/>
      <c r="B22" s="30">
        <v>1440</v>
      </c>
      <c r="C22" s="28" t="s">
        <v>44</v>
      </c>
      <c r="D22" s="31">
        <v>5511972</v>
      </c>
    </row>
    <row r="23" spans="1:5" x14ac:dyDescent="0.25">
      <c r="A23" s="349"/>
      <c r="B23" s="30">
        <v>1510</v>
      </c>
      <c r="C23" s="28" t="s">
        <v>45</v>
      </c>
      <c r="D23" s="31">
        <v>18180600</v>
      </c>
    </row>
    <row r="24" spans="1:5" x14ac:dyDescent="0.25">
      <c r="A24" s="32" t="s">
        <v>46</v>
      </c>
      <c r="B24" s="33">
        <v>1610</v>
      </c>
      <c r="C24" s="34" t="s">
        <v>47</v>
      </c>
      <c r="D24" s="35">
        <v>0</v>
      </c>
    </row>
    <row r="25" spans="1:5" x14ac:dyDescent="0.25">
      <c r="A25" s="232" t="s">
        <v>48</v>
      </c>
      <c r="B25" s="233"/>
      <c r="C25" s="233"/>
      <c r="D25" s="36">
        <f>SUM(D4:D24)</f>
        <v>916568847</v>
      </c>
      <c r="E25" s="72"/>
    </row>
  </sheetData>
  <mergeCells count="5">
    <mergeCell ref="A2:D2"/>
    <mergeCell ref="A4:A11"/>
    <mergeCell ref="A12:A18"/>
    <mergeCell ref="A19:A23"/>
    <mergeCell ref="A25:C25"/>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DF8AD-DB85-4514-80F2-8FA169BD9286}">
  <dimension ref="A2:I44"/>
  <sheetViews>
    <sheetView topLeftCell="A31" workbookViewId="0">
      <selection activeCell="A2" sqref="A2:G36"/>
    </sheetView>
  </sheetViews>
  <sheetFormatPr baseColWidth="10" defaultRowHeight="14.5" x14ac:dyDescent="0.35"/>
  <cols>
    <col min="1" max="3" width="12.90625" style="94" customWidth="1"/>
    <col min="4" max="4" width="16.54296875" style="94" customWidth="1"/>
    <col min="5" max="5" width="9.54296875" style="94" customWidth="1"/>
    <col min="6" max="7" width="12.90625" style="94" customWidth="1"/>
    <col min="8" max="8" width="12.453125" style="77" customWidth="1"/>
  </cols>
  <sheetData>
    <row r="2" spans="1:8" ht="80" customHeight="1" x14ac:dyDescent="0.35">
      <c r="A2" s="206" t="s">
        <v>453</v>
      </c>
      <c r="B2" s="207"/>
      <c r="C2" s="207"/>
      <c r="D2" s="207"/>
      <c r="E2" s="207"/>
      <c r="F2" s="207"/>
      <c r="G2" s="207"/>
    </row>
    <row r="3" spans="1:8" s="80" customFormat="1" ht="17" customHeight="1" x14ac:dyDescent="0.35">
      <c r="A3" s="206" t="s">
        <v>1</v>
      </c>
      <c r="B3" s="206" t="s">
        <v>2</v>
      </c>
      <c r="C3" s="206"/>
      <c r="D3" s="206"/>
      <c r="E3" s="206" t="s">
        <v>3</v>
      </c>
      <c r="F3" s="1" t="s">
        <v>4</v>
      </c>
      <c r="G3" s="1" t="s">
        <v>5</v>
      </c>
      <c r="H3" s="77"/>
    </row>
    <row r="4" spans="1:8" s="80" customFormat="1" x14ac:dyDescent="0.35">
      <c r="A4" s="206"/>
      <c r="B4" s="206"/>
      <c r="C4" s="206"/>
      <c r="D4" s="206"/>
      <c r="E4" s="206"/>
      <c r="F4" s="1" t="s">
        <v>6</v>
      </c>
      <c r="G4" s="1" t="s">
        <v>7</v>
      </c>
      <c r="H4" s="77"/>
    </row>
    <row r="5" spans="1:8" s="80" customFormat="1" x14ac:dyDescent="0.35">
      <c r="A5" s="251" t="s">
        <v>8</v>
      </c>
      <c r="B5" s="252"/>
      <c r="C5" s="252"/>
      <c r="D5" s="252"/>
      <c r="E5" s="252"/>
      <c r="F5" s="252"/>
      <c r="G5" s="253"/>
      <c r="H5" s="77"/>
    </row>
    <row r="6" spans="1:8" s="80" customFormat="1" ht="15" customHeight="1" x14ac:dyDescent="0.35">
      <c r="A6" s="5" t="s">
        <v>454</v>
      </c>
      <c r="B6" s="211" t="s">
        <v>455</v>
      </c>
      <c r="C6" s="211"/>
      <c r="D6" s="211"/>
      <c r="E6" s="7">
        <v>1</v>
      </c>
      <c r="F6" s="8">
        <v>79171.429999999993</v>
      </c>
      <c r="G6" s="9">
        <v>79171.429999999993</v>
      </c>
      <c r="H6" s="77"/>
    </row>
    <row r="7" spans="1:8" s="80" customFormat="1" ht="15" customHeight="1" x14ac:dyDescent="0.35">
      <c r="A7" s="5" t="s">
        <v>456</v>
      </c>
      <c r="B7" s="212" t="s">
        <v>68</v>
      </c>
      <c r="C7" s="212"/>
      <c r="D7" s="212"/>
      <c r="E7" s="7">
        <v>4</v>
      </c>
      <c r="F7" s="8">
        <v>28532.67</v>
      </c>
      <c r="G7" s="9">
        <v>43092.33</v>
      </c>
      <c r="H7" s="77"/>
    </row>
    <row r="8" spans="1:8" s="80" customFormat="1" ht="15" customHeight="1" x14ac:dyDescent="0.35">
      <c r="A8" s="5" t="s">
        <v>457</v>
      </c>
      <c r="B8" s="212" t="s">
        <v>458</v>
      </c>
      <c r="C8" s="212"/>
      <c r="D8" s="212"/>
      <c r="E8" s="7">
        <v>1</v>
      </c>
      <c r="F8" s="8">
        <v>28327.14</v>
      </c>
      <c r="G8" s="9">
        <v>37385.96</v>
      </c>
      <c r="H8" s="77"/>
    </row>
    <row r="9" spans="1:8" s="80" customFormat="1" ht="15" customHeight="1" x14ac:dyDescent="0.35">
      <c r="A9" s="5" t="s">
        <v>459</v>
      </c>
      <c r="B9" s="212" t="s">
        <v>71</v>
      </c>
      <c r="C9" s="212"/>
      <c r="D9" s="212"/>
      <c r="E9" s="7">
        <v>6</v>
      </c>
      <c r="F9" s="8">
        <v>17405.64</v>
      </c>
      <c r="G9" s="9">
        <v>23859.26</v>
      </c>
      <c r="H9" s="77"/>
    </row>
    <row r="10" spans="1:8" s="80" customFormat="1" ht="15" customHeight="1" x14ac:dyDescent="0.35">
      <c r="A10" s="5" t="s">
        <v>460</v>
      </c>
      <c r="B10" s="211" t="s">
        <v>172</v>
      </c>
      <c r="C10" s="211"/>
      <c r="D10" s="211"/>
      <c r="E10" s="7">
        <v>1</v>
      </c>
      <c r="F10" s="8">
        <v>17405.64</v>
      </c>
      <c r="G10" s="9">
        <v>23859.26</v>
      </c>
      <c r="H10" s="77"/>
    </row>
    <row r="11" spans="1:8" ht="15" customHeight="1" x14ac:dyDescent="0.35">
      <c r="A11" s="5" t="s">
        <v>461</v>
      </c>
      <c r="B11" s="211" t="s">
        <v>462</v>
      </c>
      <c r="C11" s="211"/>
      <c r="D11" s="211"/>
      <c r="E11" s="7">
        <v>1</v>
      </c>
      <c r="F11" s="8">
        <v>17405.64</v>
      </c>
      <c r="G11" s="9">
        <v>23859.26</v>
      </c>
    </row>
    <row r="12" spans="1:8" ht="15" customHeight="1" x14ac:dyDescent="0.35">
      <c r="A12" s="5" t="s">
        <v>463</v>
      </c>
      <c r="B12" s="211" t="s">
        <v>464</v>
      </c>
      <c r="C12" s="211"/>
      <c r="D12" s="211"/>
      <c r="E12" s="7">
        <v>4</v>
      </c>
      <c r="F12" s="8">
        <v>10901.99</v>
      </c>
      <c r="G12" s="9">
        <v>13621.99</v>
      </c>
    </row>
    <row r="13" spans="1:8" ht="15" customHeight="1" x14ac:dyDescent="0.35">
      <c r="A13" s="5" t="s">
        <v>465</v>
      </c>
      <c r="B13" s="211" t="s">
        <v>466</v>
      </c>
      <c r="C13" s="211"/>
      <c r="D13" s="211"/>
      <c r="E13" s="7">
        <v>2</v>
      </c>
      <c r="F13" s="8">
        <v>9552.43</v>
      </c>
      <c r="G13" s="9">
        <v>10422.43</v>
      </c>
    </row>
    <row r="14" spans="1:8" ht="33.65" customHeight="1" x14ac:dyDescent="0.35">
      <c r="A14" s="213" t="s">
        <v>13</v>
      </c>
      <c r="B14" s="214"/>
      <c r="C14" s="214"/>
      <c r="D14" s="214"/>
      <c r="E14" s="11">
        <f>SUM(E6:E13)</f>
        <v>20</v>
      </c>
      <c r="F14" s="12"/>
      <c r="G14" s="13"/>
    </row>
    <row r="15" spans="1:8" x14ac:dyDescent="0.35">
      <c r="A15" s="215" t="s">
        <v>14</v>
      </c>
      <c r="B15" s="216"/>
      <c r="C15" s="216"/>
      <c r="D15" s="216"/>
      <c r="E15" s="216"/>
      <c r="F15" s="216"/>
      <c r="G15" s="217"/>
    </row>
    <row r="16" spans="1:8" ht="15" customHeight="1" x14ac:dyDescent="0.35">
      <c r="A16" s="5" t="s">
        <v>467</v>
      </c>
      <c r="B16" s="242" t="s">
        <v>283</v>
      </c>
      <c r="C16" s="242"/>
      <c r="D16" s="242"/>
      <c r="E16" s="7">
        <v>4</v>
      </c>
      <c r="F16" s="8">
        <v>12542.01</v>
      </c>
      <c r="G16" s="9">
        <v>13052.95</v>
      </c>
    </row>
    <row r="17" spans="1:9" x14ac:dyDescent="0.35">
      <c r="A17" s="5" t="s">
        <v>468</v>
      </c>
      <c r="B17" s="242" t="s">
        <v>84</v>
      </c>
      <c r="C17" s="242"/>
      <c r="D17" s="242"/>
      <c r="E17" s="7">
        <v>2</v>
      </c>
      <c r="F17" s="8">
        <v>12542.01</v>
      </c>
      <c r="G17" s="9">
        <v>13052.95</v>
      </c>
    </row>
    <row r="18" spans="1:9" x14ac:dyDescent="0.35">
      <c r="A18" s="5" t="s">
        <v>469</v>
      </c>
      <c r="B18" s="242" t="s">
        <v>470</v>
      </c>
      <c r="C18" s="242"/>
      <c r="D18" s="242"/>
      <c r="E18" s="7">
        <v>1</v>
      </c>
      <c r="F18" s="8">
        <v>13052.95</v>
      </c>
      <c r="G18" s="9">
        <v>13456.28</v>
      </c>
    </row>
    <row r="19" spans="1:9" ht="22.5" customHeight="1" x14ac:dyDescent="0.35">
      <c r="A19" s="5" t="s">
        <v>463</v>
      </c>
      <c r="B19" s="242" t="s">
        <v>464</v>
      </c>
      <c r="C19" s="242"/>
      <c r="D19" s="242"/>
      <c r="E19" s="7">
        <v>8</v>
      </c>
      <c r="F19" s="8">
        <v>13052.95</v>
      </c>
      <c r="G19" s="9">
        <v>13052.95</v>
      </c>
      <c r="H19" s="170"/>
      <c r="I19" s="171"/>
    </row>
    <row r="20" spans="1:9" ht="22.5" customHeight="1" x14ac:dyDescent="0.35">
      <c r="A20" s="5" t="s">
        <v>471</v>
      </c>
      <c r="B20" s="242" t="s">
        <v>464</v>
      </c>
      <c r="C20" s="242"/>
      <c r="D20" s="242"/>
      <c r="E20" s="7">
        <v>1</v>
      </c>
      <c r="F20" s="8">
        <v>13456.28</v>
      </c>
      <c r="G20" s="9">
        <v>13456.28</v>
      </c>
      <c r="I20" s="77"/>
    </row>
    <row r="21" spans="1:9" ht="22.5" customHeight="1" x14ac:dyDescent="0.35">
      <c r="A21" s="5" t="s">
        <v>472</v>
      </c>
      <c r="B21" s="242" t="s">
        <v>464</v>
      </c>
      <c r="C21" s="242"/>
      <c r="D21" s="242"/>
      <c r="E21" s="7">
        <v>18</v>
      </c>
      <c r="F21" s="8">
        <v>14997.83</v>
      </c>
      <c r="G21" s="9">
        <v>14997.83</v>
      </c>
    </row>
    <row r="22" spans="1:9" ht="22.5" customHeight="1" x14ac:dyDescent="0.35">
      <c r="A22" s="5" t="s">
        <v>473</v>
      </c>
      <c r="B22" s="242" t="s">
        <v>464</v>
      </c>
      <c r="C22" s="242"/>
      <c r="D22" s="242"/>
      <c r="E22" s="7">
        <v>8</v>
      </c>
      <c r="F22" s="8">
        <v>15908.53</v>
      </c>
      <c r="G22" s="9">
        <v>15908.53</v>
      </c>
    </row>
    <row r="23" spans="1:9" ht="22.5" customHeight="1" x14ac:dyDescent="0.35">
      <c r="A23" s="5" t="s">
        <v>474</v>
      </c>
      <c r="B23" s="242" t="s">
        <v>475</v>
      </c>
      <c r="C23" s="242"/>
      <c r="D23" s="242"/>
      <c r="E23" s="7">
        <v>2</v>
      </c>
      <c r="F23" s="8">
        <v>14997.83</v>
      </c>
      <c r="G23" s="9">
        <v>14997.83</v>
      </c>
    </row>
    <row r="24" spans="1:9" x14ac:dyDescent="0.35">
      <c r="A24" s="5" t="s">
        <v>476</v>
      </c>
      <c r="B24" s="14" t="s">
        <v>477</v>
      </c>
      <c r="C24" s="14"/>
      <c r="D24" s="14"/>
      <c r="E24" s="7">
        <v>1</v>
      </c>
      <c r="F24" s="8">
        <v>20554.18</v>
      </c>
      <c r="G24" s="9">
        <v>20554.18</v>
      </c>
      <c r="I24" s="77"/>
    </row>
    <row r="25" spans="1:9" x14ac:dyDescent="0.35">
      <c r="A25" s="5" t="s">
        <v>478</v>
      </c>
      <c r="B25" s="14" t="s">
        <v>477</v>
      </c>
      <c r="C25" s="14"/>
      <c r="D25" s="14"/>
      <c r="E25" s="7">
        <v>6</v>
      </c>
      <c r="F25" s="8">
        <v>17793.93</v>
      </c>
      <c r="G25" s="9">
        <v>17793.93</v>
      </c>
    </row>
    <row r="26" spans="1:9" ht="22.5" customHeight="1" x14ac:dyDescent="0.35">
      <c r="A26" s="5" t="s">
        <v>479</v>
      </c>
      <c r="B26" s="242" t="s">
        <v>480</v>
      </c>
      <c r="C26" s="242"/>
      <c r="D26" s="242"/>
      <c r="E26" s="7">
        <v>1</v>
      </c>
      <c r="F26" s="8">
        <v>15667.89</v>
      </c>
      <c r="G26" s="9">
        <v>15667.89</v>
      </c>
    </row>
    <row r="27" spans="1:9" ht="22.5" customHeight="1" x14ac:dyDescent="0.35">
      <c r="A27" s="5" t="s">
        <v>481</v>
      </c>
      <c r="B27" s="242" t="s">
        <v>480</v>
      </c>
      <c r="C27" s="242"/>
      <c r="D27" s="242"/>
      <c r="E27" s="7">
        <v>9</v>
      </c>
      <c r="F27" s="8">
        <v>17323.63</v>
      </c>
      <c r="G27" s="9">
        <v>17323.63</v>
      </c>
    </row>
    <row r="28" spans="1:9" ht="22.5" customHeight="1" x14ac:dyDescent="0.35">
      <c r="A28" s="5" t="s">
        <v>482</v>
      </c>
      <c r="B28" s="242" t="s">
        <v>480</v>
      </c>
      <c r="C28" s="242"/>
      <c r="D28" s="242"/>
      <c r="E28" s="7">
        <v>1</v>
      </c>
      <c r="F28" s="8">
        <v>20554.2</v>
      </c>
      <c r="G28" s="9">
        <v>20554.2</v>
      </c>
    </row>
    <row r="29" spans="1:9" ht="22.5" customHeight="1" x14ac:dyDescent="0.35">
      <c r="A29" s="5" t="s">
        <v>483</v>
      </c>
      <c r="B29" s="242" t="s">
        <v>480</v>
      </c>
      <c r="C29" s="242"/>
      <c r="D29" s="242"/>
      <c r="E29" s="7">
        <v>2</v>
      </c>
      <c r="F29" s="8">
        <v>22313.52</v>
      </c>
      <c r="G29" s="9">
        <v>22313.52</v>
      </c>
    </row>
    <row r="30" spans="1:9" ht="14.4" customHeight="1" x14ac:dyDescent="0.35">
      <c r="A30" s="5" t="s">
        <v>484</v>
      </c>
      <c r="B30" s="242" t="s">
        <v>485</v>
      </c>
      <c r="C30" s="242"/>
      <c r="D30" s="242"/>
      <c r="E30" s="7">
        <v>46</v>
      </c>
      <c r="F30" s="8">
        <v>847.33</v>
      </c>
      <c r="G30" s="9">
        <v>35587.86</v>
      </c>
      <c r="I30" s="157"/>
    </row>
    <row r="31" spans="1:9" ht="14.4" customHeight="1" x14ac:dyDescent="0.35">
      <c r="A31" s="243" t="s">
        <v>15</v>
      </c>
      <c r="B31" s="244"/>
      <c r="C31" s="244"/>
      <c r="D31" s="244"/>
      <c r="E31" s="51">
        <f>SUM(E16:E30)</f>
        <v>110</v>
      </c>
      <c r="F31" s="52"/>
      <c r="G31" s="53"/>
      <c r="H31" s="172"/>
    </row>
    <row r="32" spans="1:9" x14ac:dyDescent="0.35">
      <c r="A32" s="208" t="s">
        <v>16</v>
      </c>
      <c r="B32" s="209"/>
      <c r="C32" s="209"/>
      <c r="D32" s="209"/>
      <c r="E32" s="209"/>
      <c r="F32" s="209"/>
      <c r="G32" s="210"/>
    </row>
    <row r="33" spans="1:8" ht="23.25" customHeight="1" x14ac:dyDescent="0.35">
      <c r="A33" s="26" t="s">
        <v>484</v>
      </c>
      <c r="B33" s="254" t="s">
        <v>485</v>
      </c>
      <c r="C33" s="254"/>
      <c r="D33" s="254"/>
      <c r="E33" s="27">
        <v>26</v>
      </c>
      <c r="F33" s="59">
        <v>755.53</v>
      </c>
      <c r="G33" s="60">
        <v>31732.26</v>
      </c>
    </row>
    <row r="34" spans="1:8" ht="24" customHeight="1" x14ac:dyDescent="0.35">
      <c r="A34" s="243" t="s">
        <v>19</v>
      </c>
      <c r="B34" s="244"/>
      <c r="C34" s="244"/>
      <c r="D34" s="244"/>
      <c r="E34" s="51">
        <f>SUM(E33)</f>
        <v>26</v>
      </c>
      <c r="F34" s="52"/>
      <c r="G34" s="53"/>
    </row>
    <row r="35" spans="1:8" x14ac:dyDescent="0.35">
      <c r="A35" s="245" t="s">
        <v>20</v>
      </c>
      <c r="B35" s="246"/>
      <c r="C35" s="246"/>
      <c r="D35" s="246"/>
      <c r="E35" s="54">
        <f>E14+E31+E34</f>
        <v>156</v>
      </c>
      <c r="F35" s="55"/>
      <c r="G35" s="56"/>
    </row>
    <row r="36" spans="1:8" x14ac:dyDescent="0.35">
      <c r="A36" s="275" t="s">
        <v>92</v>
      </c>
      <c r="B36" s="275"/>
      <c r="C36" s="275"/>
      <c r="D36" s="275"/>
      <c r="E36" s="275"/>
      <c r="F36" s="275"/>
      <c r="G36" s="275"/>
    </row>
    <row r="37" spans="1:8" ht="12" customHeight="1" x14ac:dyDescent="0.35">
      <c r="A37" s="57"/>
      <c r="B37" s="57"/>
      <c r="C37" s="57"/>
      <c r="D37" s="57"/>
      <c r="E37" s="57"/>
      <c r="F37" s="57"/>
      <c r="G37" s="57"/>
    </row>
    <row r="38" spans="1:8" ht="16.25" customHeight="1" x14ac:dyDescent="0.35">
      <c r="A38" s="77"/>
      <c r="B38"/>
      <c r="C38"/>
      <c r="D38"/>
      <c r="E38"/>
      <c r="F38"/>
      <c r="G38"/>
      <c r="H38"/>
    </row>
    <row r="39" spans="1:8" s="142" customFormat="1" ht="12" customHeight="1" x14ac:dyDescent="0.3">
      <c r="A39" s="122"/>
    </row>
    <row r="40" spans="1:8" ht="12.75" customHeight="1" x14ac:dyDescent="0.35">
      <c r="A40" s="77"/>
      <c r="B40"/>
      <c r="C40"/>
      <c r="D40"/>
      <c r="E40"/>
      <c r="F40"/>
      <c r="G40"/>
      <c r="H40"/>
    </row>
    <row r="41" spans="1:8" ht="12" customHeight="1" x14ac:dyDescent="0.35">
      <c r="A41" s="77"/>
      <c r="B41"/>
      <c r="C41"/>
      <c r="D41"/>
      <c r="E41"/>
      <c r="F41"/>
      <c r="G41"/>
      <c r="H41"/>
    </row>
    <row r="42" spans="1:8" x14ac:dyDescent="0.35">
      <c r="A42" s="77"/>
      <c r="B42"/>
      <c r="C42"/>
      <c r="D42"/>
      <c r="E42"/>
      <c r="F42"/>
      <c r="G42"/>
      <c r="H42"/>
    </row>
    <row r="43" spans="1:8" ht="36" customHeight="1" x14ac:dyDescent="0.35">
      <c r="A43" s="77"/>
      <c r="B43"/>
      <c r="C43"/>
      <c r="D43"/>
      <c r="E43"/>
      <c r="F43"/>
      <c r="G43"/>
      <c r="H43"/>
    </row>
    <row r="44" spans="1:8" x14ac:dyDescent="0.35">
      <c r="A44" s="77"/>
      <c r="B44"/>
      <c r="C44"/>
      <c r="D44"/>
      <c r="E44"/>
      <c r="F44"/>
      <c r="G44"/>
      <c r="H44"/>
    </row>
  </sheetData>
  <mergeCells count="34">
    <mergeCell ref="B12:D12"/>
    <mergeCell ref="A2:G2"/>
    <mergeCell ref="A3:A4"/>
    <mergeCell ref="B3:D4"/>
    <mergeCell ref="E3:E4"/>
    <mergeCell ref="A5:G5"/>
    <mergeCell ref="B6:D6"/>
    <mergeCell ref="B7:D7"/>
    <mergeCell ref="B8:D8"/>
    <mergeCell ref="B9:D9"/>
    <mergeCell ref="B10:D10"/>
    <mergeCell ref="B11:D11"/>
    <mergeCell ref="B26:D26"/>
    <mergeCell ref="B13:D13"/>
    <mergeCell ref="A14:D14"/>
    <mergeCell ref="A15:G15"/>
    <mergeCell ref="B16:D16"/>
    <mergeCell ref="B17:D17"/>
    <mergeCell ref="B18:D18"/>
    <mergeCell ref="B19:D19"/>
    <mergeCell ref="B20:D20"/>
    <mergeCell ref="B21:D21"/>
    <mergeCell ref="B22:D22"/>
    <mergeCell ref="B23:D23"/>
    <mergeCell ref="B33:D33"/>
    <mergeCell ref="A34:D34"/>
    <mergeCell ref="A35:D35"/>
    <mergeCell ref="A36:G36"/>
    <mergeCell ref="B27:D27"/>
    <mergeCell ref="B28:D28"/>
    <mergeCell ref="B29:D29"/>
    <mergeCell ref="B30:D30"/>
    <mergeCell ref="A31:D31"/>
    <mergeCell ref="A32:G32"/>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E853C-4897-49E9-9AD6-568339914067}">
  <dimension ref="A2:L33"/>
  <sheetViews>
    <sheetView workbookViewId="0">
      <selection activeCell="A2" sqref="A2:H24"/>
    </sheetView>
  </sheetViews>
  <sheetFormatPr baseColWidth="10" defaultColWidth="11.54296875" defaultRowHeight="14.5" x14ac:dyDescent="0.35"/>
  <cols>
    <col min="1" max="1" width="8.54296875" style="94" customWidth="1"/>
    <col min="2" max="2" width="6.08984375" style="94" customWidth="1"/>
    <col min="3" max="6" width="12.90625" style="94" customWidth="1"/>
    <col min="7" max="7" width="5.54296875" style="94" customWidth="1"/>
    <col min="8" max="8" width="15.6328125" style="77" customWidth="1"/>
    <col min="9" max="9" width="14.54296875" style="94" bestFit="1" customWidth="1"/>
    <col min="10" max="10" width="11.54296875" style="94"/>
    <col min="11" max="12" width="14.08984375" style="94" bestFit="1" customWidth="1"/>
    <col min="13" max="16384" width="11.54296875" style="94"/>
  </cols>
  <sheetData>
    <row r="2" spans="1:9" ht="67.25" customHeight="1" x14ac:dyDescent="0.35">
      <c r="A2" s="226" t="s">
        <v>486</v>
      </c>
      <c r="B2" s="227"/>
      <c r="C2" s="227"/>
      <c r="D2" s="227"/>
      <c r="E2" s="227"/>
      <c r="F2" s="227"/>
      <c r="G2" s="227"/>
      <c r="H2" s="228"/>
    </row>
    <row r="3" spans="1:9" x14ac:dyDescent="0.35">
      <c r="A3" s="206" t="s">
        <v>23</v>
      </c>
      <c r="B3" s="206"/>
      <c r="C3" s="1" t="s">
        <v>24</v>
      </c>
      <c r="D3" s="206" t="s">
        <v>25</v>
      </c>
      <c r="E3" s="206"/>
      <c r="F3" s="206"/>
      <c r="G3" s="206"/>
      <c r="H3" s="25" t="s">
        <v>26</v>
      </c>
    </row>
    <row r="4" spans="1:9" ht="15" customHeight="1" x14ac:dyDescent="0.35">
      <c r="A4" s="229" t="s">
        <v>27</v>
      </c>
      <c r="B4" s="287"/>
      <c r="C4" s="27">
        <v>1130</v>
      </c>
      <c r="D4" s="248" t="s">
        <v>28</v>
      </c>
      <c r="E4" s="248"/>
      <c r="F4" s="248"/>
      <c r="G4" s="248"/>
      <c r="H4" s="29">
        <v>21165425</v>
      </c>
    </row>
    <row r="5" spans="1:9" ht="15" customHeight="1" x14ac:dyDescent="0.35">
      <c r="A5" s="229"/>
      <c r="B5" s="287"/>
      <c r="C5" s="27">
        <v>1210</v>
      </c>
      <c r="D5" s="248" t="s">
        <v>29</v>
      </c>
      <c r="E5" s="248"/>
      <c r="F5" s="248"/>
      <c r="G5" s="248"/>
      <c r="H5" s="29">
        <v>2317766</v>
      </c>
    </row>
    <row r="6" spans="1:9" ht="15" customHeight="1" x14ac:dyDescent="0.35">
      <c r="A6" s="229"/>
      <c r="B6" s="287"/>
      <c r="C6" s="27">
        <v>1220</v>
      </c>
      <c r="D6" s="248" t="s">
        <v>30</v>
      </c>
      <c r="E6" s="248"/>
      <c r="F6" s="248"/>
      <c r="G6" s="248"/>
      <c r="H6" s="29">
        <v>637820</v>
      </c>
    </row>
    <row r="7" spans="1:9" ht="15" customHeight="1" x14ac:dyDescent="0.35">
      <c r="A7" s="229"/>
      <c r="B7" s="287"/>
      <c r="C7" s="27">
        <v>1230</v>
      </c>
      <c r="D7" s="248" t="s">
        <v>31</v>
      </c>
      <c r="E7" s="248"/>
      <c r="F7" s="248"/>
      <c r="G7" s="248"/>
      <c r="H7" s="29">
        <v>0</v>
      </c>
    </row>
    <row r="8" spans="1:9" ht="15" customHeight="1" x14ac:dyDescent="0.35">
      <c r="A8" s="229"/>
      <c r="B8" s="287"/>
      <c r="C8" s="18">
        <v>1310</v>
      </c>
      <c r="D8" s="212" t="s">
        <v>32</v>
      </c>
      <c r="E8" s="212"/>
      <c r="F8" s="212"/>
      <c r="G8" s="212"/>
      <c r="H8" s="29">
        <v>1093200</v>
      </c>
    </row>
    <row r="9" spans="1:9" ht="24" customHeight="1" x14ac:dyDescent="0.35">
      <c r="A9" s="229"/>
      <c r="B9" s="287"/>
      <c r="C9" s="18">
        <v>1320</v>
      </c>
      <c r="D9" s="212" t="s">
        <v>487</v>
      </c>
      <c r="E9" s="212"/>
      <c r="F9" s="212"/>
      <c r="G9" s="212"/>
      <c r="H9" s="29">
        <v>6913854</v>
      </c>
    </row>
    <row r="10" spans="1:9" ht="15" customHeight="1" x14ac:dyDescent="0.35">
      <c r="A10" s="229"/>
      <c r="B10" s="287"/>
      <c r="C10" s="18">
        <v>1340</v>
      </c>
      <c r="D10" s="212" t="s">
        <v>34</v>
      </c>
      <c r="E10" s="212"/>
      <c r="F10" s="212"/>
      <c r="G10" s="212"/>
      <c r="H10" s="29">
        <v>1953988</v>
      </c>
    </row>
    <row r="11" spans="1:9" ht="15" customHeight="1" x14ac:dyDescent="0.35">
      <c r="A11" s="229"/>
      <c r="B11" s="287"/>
      <c r="C11" s="18">
        <v>1540</v>
      </c>
      <c r="D11" s="212" t="s">
        <v>35</v>
      </c>
      <c r="E11" s="212"/>
      <c r="F11" s="212"/>
      <c r="G11" s="212"/>
      <c r="H11" s="29">
        <v>5358168</v>
      </c>
      <c r="I11" s="118"/>
    </row>
    <row r="12" spans="1:9" ht="15" thickBot="1" x14ac:dyDescent="0.4">
      <c r="A12" s="229"/>
      <c r="B12" s="287"/>
      <c r="C12" s="18">
        <v>1590</v>
      </c>
      <c r="D12" s="212" t="s">
        <v>36</v>
      </c>
      <c r="E12" s="212"/>
      <c r="F12" s="212"/>
      <c r="G12" s="212"/>
      <c r="H12" s="29">
        <v>151000</v>
      </c>
    </row>
    <row r="13" spans="1:9" ht="15" customHeight="1" x14ac:dyDescent="0.35">
      <c r="A13" s="230" t="s">
        <v>37</v>
      </c>
      <c r="B13" s="356"/>
      <c r="C13" s="7">
        <v>1310</v>
      </c>
      <c r="D13" s="212" t="s">
        <v>32</v>
      </c>
      <c r="E13" s="212"/>
      <c r="F13" s="212"/>
      <c r="G13" s="212"/>
      <c r="H13" s="29">
        <v>662989</v>
      </c>
    </row>
    <row r="14" spans="1:9" ht="15" customHeight="1" x14ac:dyDescent="0.35">
      <c r="A14" s="231"/>
      <c r="B14" s="295"/>
      <c r="C14" s="30">
        <v>1540</v>
      </c>
      <c r="D14" s="248" t="s">
        <v>35</v>
      </c>
      <c r="E14" s="248"/>
      <c r="F14" s="248"/>
      <c r="G14" s="248"/>
      <c r="H14" s="29">
        <v>2204260</v>
      </c>
    </row>
    <row r="15" spans="1:9" ht="15" customHeight="1" x14ac:dyDescent="0.35">
      <c r="A15" s="231"/>
      <c r="B15" s="295"/>
      <c r="C15" s="30">
        <v>1550</v>
      </c>
      <c r="D15" s="248" t="s">
        <v>38</v>
      </c>
      <c r="E15" s="248"/>
      <c r="F15" s="248"/>
      <c r="G15" s="248"/>
      <c r="H15" s="29">
        <v>49860</v>
      </c>
    </row>
    <row r="16" spans="1:9" ht="15" customHeight="1" x14ac:dyDescent="0.35">
      <c r="A16" s="231"/>
      <c r="B16" s="295"/>
      <c r="C16" s="30">
        <v>1590</v>
      </c>
      <c r="D16" s="248" t="s">
        <v>36</v>
      </c>
      <c r="E16" s="248"/>
      <c r="F16" s="248"/>
      <c r="G16" s="248"/>
      <c r="H16" s="29">
        <v>99724</v>
      </c>
    </row>
    <row r="17" spans="1:12" ht="15" thickBot="1" x14ac:dyDescent="0.4">
      <c r="A17" s="231"/>
      <c r="B17" s="295"/>
      <c r="C17" s="30">
        <v>1710</v>
      </c>
      <c r="D17" s="248" t="s">
        <v>39</v>
      </c>
      <c r="E17" s="248"/>
      <c r="F17" s="248"/>
      <c r="G17" s="248"/>
      <c r="H17" s="29">
        <v>0</v>
      </c>
    </row>
    <row r="18" spans="1:12" ht="15" customHeight="1" x14ac:dyDescent="0.35">
      <c r="A18" s="230" t="s">
        <v>40</v>
      </c>
      <c r="B18" s="356"/>
      <c r="C18" s="30">
        <v>1410</v>
      </c>
      <c r="D18" s="248" t="s">
        <v>41</v>
      </c>
      <c r="E18" s="248"/>
      <c r="F18" s="248"/>
      <c r="G18" s="248"/>
      <c r="H18" s="29">
        <v>2360247</v>
      </c>
    </row>
    <row r="19" spans="1:12" ht="15" customHeight="1" x14ac:dyDescent="0.35">
      <c r="A19" s="231"/>
      <c r="B19" s="295"/>
      <c r="C19" s="30">
        <v>1420</v>
      </c>
      <c r="D19" s="248" t="s">
        <v>42</v>
      </c>
      <c r="E19" s="248"/>
      <c r="F19" s="248"/>
      <c r="G19" s="248"/>
      <c r="H19" s="29">
        <v>1125224</v>
      </c>
    </row>
    <row r="20" spans="1:12" ht="15" customHeight="1" x14ac:dyDescent="0.35">
      <c r="A20" s="231"/>
      <c r="B20" s="295"/>
      <c r="C20" s="30">
        <v>1430</v>
      </c>
      <c r="D20" s="248" t="s">
        <v>43</v>
      </c>
      <c r="E20" s="248"/>
      <c r="F20" s="248"/>
      <c r="G20" s="248"/>
      <c r="H20" s="29">
        <v>1220216</v>
      </c>
    </row>
    <row r="21" spans="1:12" ht="15" customHeight="1" x14ac:dyDescent="0.35">
      <c r="A21" s="231"/>
      <c r="B21" s="295"/>
      <c r="C21" s="30">
        <v>1440</v>
      </c>
      <c r="D21" s="248" t="s">
        <v>44</v>
      </c>
      <c r="E21" s="248"/>
      <c r="F21" s="248"/>
      <c r="G21" s="248"/>
      <c r="H21" s="29">
        <v>247000</v>
      </c>
    </row>
    <row r="22" spans="1:12" ht="15" customHeight="1" x14ac:dyDescent="0.35">
      <c r="A22" s="231"/>
      <c r="B22" s="295"/>
      <c r="C22" s="30">
        <v>1510</v>
      </c>
      <c r="D22" s="248" t="s">
        <v>45</v>
      </c>
      <c r="E22" s="248"/>
      <c r="F22" s="248"/>
      <c r="G22" s="248"/>
      <c r="H22" s="29">
        <v>1070561</v>
      </c>
    </row>
    <row r="23" spans="1:12" ht="15" customHeight="1" x14ac:dyDescent="0.35">
      <c r="A23" s="340" t="s">
        <v>46</v>
      </c>
      <c r="B23" s="341"/>
      <c r="C23" s="33">
        <v>1600</v>
      </c>
      <c r="D23" s="241" t="s">
        <v>47</v>
      </c>
      <c r="E23" s="241"/>
      <c r="F23" s="241"/>
      <c r="G23" s="241"/>
      <c r="H23" s="35">
        <v>1700497</v>
      </c>
    </row>
    <row r="24" spans="1:12" ht="15" customHeight="1" x14ac:dyDescent="0.35">
      <c r="A24" s="232" t="s">
        <v>48</v>
      </c>
      <c r="B24" s="233"/>
      <c r="C24" s="233"/>
      <c r="D24" s="233"/>
      <c r="E24" s="233"/>
      <c r="F24" s="233"/>
      <c r="G24" s="355"/>
      <c r="H24" s="164">
        <f>H4+H5+H6+H8+H9+H10+H11+H12+H13+H14+H15+H16+H18+H19+H20+H21+H22+H23</f>
        <v>50331799</v>
      </c>
      <c r="L24" s="118"/>
    </row>
    <row r="25" spans="1:12" x14ac:dyDescent="0.35">
      <c r="A25" s="121"/>
      <c r="B25" s="121"/>
      <c r="C25" s="121"/>
      <c r="D25" s="121"/>
      <c r="E25" s="121"/>
      <c r="F25" s="121"/>
      <c r="G25" s="121"/>
      <c r="H25" s="122"/>
    </row>
    <row r="26" spans="1:12" customFormat="1" ht="16.25" customHeight="1" x14ac:dyDescent="0.35"/>
    <row r="27" spans="1:12" s="142" customFormat="1" ht="13" x14ac:dyDescent="0.3"/>
    <row r="28" spans="1:12" customFormat="1" ht="12.75" customHeight="1" x14ac:dyDescent="0.35">
      <c r="A28" s="157"/>
    </row>
    <row r="29" spans="1:12" customFormat="1" ht="12" customHeight="1" x14ac:dyDescent="0.35"/>
    <row r="30" spans="1:12" customFormat="1" ht="34.5" customHeight="1" x14ac:dyDescent="0.35"/>
    <row r="31" spans="1:12" customFormat="1" ht="36" customHeight="1" x14ac:dyDescent="0.35"/>
    <row r="32" spans="1:12" x14ac:dyDescent="0.35">
      <c r="H32" s="94"/>
    </row>
    <row r="33" s="94" customFormat="1" x14ac:dyDescent="0.35"/>
  </sheetData>
  <mergeCells count="28">
    <mergeCell ref="A2:H2"/>
    <mergeCell ref="A3:B3"/>
    <mergeCell ref="D3:G3"/>
    <mergeCell ref="A4:B12"/>
    <mergeCell ref="D4:G4"/>
    <mergeCell ref="D5:G5"/>
    <mergeCell ref="D6:G6"/>
    <mergeCell ref="D7:G7"/>
    <mergeCell ref="D8:G8"/>
    <mergeCell ref="D9:G9"/>
    <mergeCell ref="D10:G10"/>
    <mergeCell ref="D11:G11"/>
    <mergeCell ref="D12:G12"/>
    <mergeCell ref="A13:B17"/>
    <mergeCell ref="D13:G13"/>
    <mergeCell ref="D14:G14"/>
    <mergeCell ref="D15:G15"/>
    <mergeCell ref="D16:G16"/>
    <mergeCell ref="D17:G17"/>
    <mergeCell ref="A23:B23"/>
    <mergeCell ref="D23:G23"/>
    <mergeCell ref="A24:G24"/>
    <mergeCell ref="A18:B22"/>
    <mergeCell ref="D18:G18"/>
    <mergeCell ref="D19:G19"/>
    <mergeCell ref="D20:G20"/>
    <mergeCell ref="D21:G21"/>
    <mergeCell ref="D22:G22"/>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602B7-9E0E-44AE-B4F4-DC4C16C8DE56}">
  <dimension ref="A2:H31"/>
  <sheetViews>
    <sheetView workbookViewId="0">
      <selection activeCell="A2" sqref="A2:G26"/>
    </sheetView>
  </sheetViews>
  <sheetFormatPr baseColWidth="10" defaultRowHeight="14.5" x14ac:dyDescent="0.35"/>
  <cols>
    <col min="1" max="3" width="12.90625" style="94" customWidth="1"/>
    <col min="4" max="4" width="20.08984375" style="94" customWidth="1"/>
    <col min="5" max="5" width="9.54296875" style="94" customWidth="1"/>
    <col min="6" max="7" width="12.90625" style="94" customWidth="1"/>
    <col min="8" max="8" width="5.36328125" style="77" customWidth="1"/>
  </cols>
  <sheetData>
    <row r="2" spans="1:8" ht="80" customHeight="1" x14ac:dyDescent="0.35">
      <c r="A2" s="206" t="s">
        <v>488</v>
      </c>
      <c r="B2" s="207"/>
      <c r="C2" s="207"/>
      <c r="D2" s="207"/>
      <c r="E2" s="207"/>
      <c r="F2" s="207"/>
      <c r="G2" s="207"/>
    </row>
    <row r="3" spans="1:8" s="80" customFormat="1" ht="17" customHeight="1" x14ac:dyDescent="0.35">
      <c r="A3" s="206" t="s">
        <v>1</v>
      </c>
      <c r="B3" s="206" t="s">
        <v>2</v>
      </c>
      <c r="C3" s="206"/>
      <c r="D3" s="206"/>
      <c r="E3" s="206" t="s">
        <v>3</v>
      </c>
      <c r="F3" s="1" t="s">
        <v>4</v>
      </c>
      <c r="G3" s="1" t="s">
        <v>5</v>
      </c>
      <c r="H3" s="77"/>
    </row>
    <row r="4" spans="1:8" s="80" customFormat="1" x14ac:dyDescent="0.35">
      <c r="A4" s="206"/>
      <c r="B4" s="206"/>
      <c r="C4" s="206"/>
      <c r="D4" s="206"/>
      <c r="E4" s="206"/>
      <c r="F4" s="1" t="s">
        <v>6</v>
      </c>
      <c r="G4" s="1" t="s">
        <v>7</v>
      </c>
      <c r="H4" s="77"/>
    </row>
    <row r="5" spans="1:8" s="80" customFormat="1" ht="18" customHeight="1" x14ac:dyDescent="0.35">
      <c r="A5" s="251" t="s">
        <v>8</v>
      </c>
      <c r="B5" s="252"/>
      <c r="C5" s="252"/>
      <c r="D5" s="252"/>
      <c r="E5" s="252"/>
      <c r="F5" s="252"/>
      <c r="G5" s="253"/>
      <c r="H5" s="77"/>
    </row>
    <row r="6" spans="1:8" s="80" customFormat="1" ht="18" customHeight="1" x14ac:dyDescent="0.35">
      <c r="A6" s="26" t="s">
        <v>162</v>
      </c>
      <c r="B6" s="247" t="s">
        <v>231</v>
      </c>
      <c r="C6" s="247"/>
      <c r="D6" s="247"/>
      <c r="E6" s="30">
        <v>1</v>
      </c>
      <c r="F6" s="8">
        <v>72522</v>
      </c>
      <c r="G6" s="9">
        <v>72522</v>
      </c>
      <c r="H6" s="77"/>
    </row>
    <row r="7" spans="1:8" s="80" customFormat="1" ht="18" customHeight="1" x14ac:dyDescent="0.35">
      <c r="A7" s="26" t="s">
        <v>162</v>
      </c>
      <c r="B7" s="248" t="s">
        <v>68</v>
      </c>
      <c r="C7" s="248"/>
      <c r="D7" s="248"/>
      <c r="E7" s="30">
        <v>3</v>
      </c>
      <c r="F7" s="8">
        <v>54399.199999999997</v>
      </c>
      <c r="G7" s="9">
        <v>54399.199999999997</v>
      </c>
      <c r="H7" s="77"/>
    </row>
    <row r="8" spans="1:8" s="80" customFormat="1" ht="18" customHeight="1" x14ac:dyDescent="0.35">
      <c r="A8" s="26" t="s">
        <v>162</v>
      </c>
      <c r="B8" s="248" t="s">
        <v>130</v>
      </c>
      <c r="C8" s="248"/>
      <c r="D8" s="248"/>
      <c r="E8" s="30">
        <v>3</v>
      </c>
      <c r="F8" s="8">
        <v>28035.85</v>
      </c>
      <c r="G8" s="9">
        <v>28035.85</v>
      </c>
      <c r="H8" s="77"/>
    </row>
    <row r="9" spans="1:8" s="80" customFormat="1" ht="18" customHeight="1" x14ac:dyDescent="0.35">
      <c r="A9" s="26" t="s">
        <v>162</v>
      </c>
      <c r="B9" s="248" t="s">
        <v>87</v>
      </c>
      <c r="C9" s="248"/>
      <c r="D9" s="248"/>
      <c r="E9" s="30">
        <v>2</v>
      </c>
      <c r="F9" s="8">
        <v>25220.95</v>
      </c>
      <c r="G9" s="9">
        <v>25220.95</v>
      </c>
      <c r="H9" s="77"/>
    </row>
    <row r="10" spans="1:8" s="80" customFormat="1" ht="18" customHeight="1" x14ac:dyDescent="0.35">
      <c r="A10" s="26" t="s">
        <v>162</v>
      </c>
      <c r="B10" s="247" t="s">
        <v>489</v>
      </c>
      <c r="C10" s="247"/>
      <c r="D10" s="247"/>
      <c r="E10" s="30">
        <v>1</v>
      </c>
      <c r="F10" s="8">
        <v>17880.400000000001</v>
      </c>
      <c r="G10" s="9">
        <v>17880.400000000001</v>
      </c>
      <c r="H10" s="77"/>
    </row>
    <row r="11" spans="1:8" ht="18" customHeight="1" x14ac:dyDescent="0.35">
      <c r="A11" s="26" t="s">
        <v>162</v>
      </c>
      <c r="B11" s="247" t="s">
        <v>490</v>
      </c>
      <c r="C11" s="247"/>
      <c r="D11" s="247"/>
      <c r="E11" s="30">
        <v>1</v>
      </c>
      <c r="F11" s="8">
        <v>14066.15</v>
      </c>
      <c r="G11" s="9">
        <v>14066.15</v>
      </c>
    </row>
    <row r="12" spans="1:8" ht="18" customHeight="1" x14ac:dyDescent="0.35">
      <c r="A12" s="26" t="s">
        <v>162</v>
      </c>
      <c r="B12" s="247" t="s">
        <v>491</v>
      </c>
      <c r="C12" s="247"/>
      <c r="D12" s="247"/>
      <c r="E12" s="30">
        <v>1</v>
      </c>
      <c r="F12" s="8">
        <v>23728.65</v>
      </c>
      <c r="G12" s="9">
        <v>23728.65</v>
      </c>
    </row>
    <row r="13" spans="1:8" ht="18" customHeight="1" x14ac:dyDescent="0.35">
      <c r="A13" s="26" t="s">
        <v>162</v>
      </c>
      <c r="B13" s="247" t="s">
        <v>174</v>
      </c>
      <c r="C13" s="247"/>
      <c r="D13" s="247"/>
      <c r="E13" s="30">
        <v>1</v>
      </c>
      <c r="F13" s="8">
        <v>11178.95</v>
      </c>
      <c r="G13" s="9">
        <v>11178.95</v>
      </c>
    </row>
    <row r="14" spans="1:8" ht="18" customHeight="1" x14ac:dyDescent="0.35">
      <c r="A14" s="26" t="s">
        <v>162</v>
      </c>
      <c r="B14" s="156" t="s">
        <v>492</v>
      </c>
      <c r="C14" s="156"/>
      <c r="D14" s="156"/>
      <c r="E14" s="30">
        <v>1</v>
      </c>
      <c r="F14" s="8">
        <v>9620.25</v>
      </c>
      <c r="G14" s="9">
        <v>9620.25</v>
      </c>
    </row>
    <row r="15" spans="1:8" ht="18" customHeight="1" x14ac:dyDescent="0.35">
      <c r="A15" s="26" t="s">
        <v>162</v>
      </c>
      <c r="B15" s="247" t="s">
        <v>493</v>
      </c>
      <c r="C15" s="247"/>
      <c r="D15" s="247"/>
      <c r="E15" s="30">
        <v>1</v>
      </c>
      <c r="F15" s="8">
        <v>9359.9</v>
      </c>
      <c r="G15" s="9">
        <v>9359.9</v>
      </c>
      <c r="H15" s="111"/>
    </row>
    <row r="16" spans="1:8" ht="18" customHeight="1" x14ac:dyDescent="0.35">
      <c r="A16" s="26" t="s">
        <v>162</v>
      </c>
      <c r="B16" s="248" t="s">
        <v>142</v>
      </c>
      <c r="C16" s="248"/>
      <c r="D16" s="248"/>
      <c r="E16" s="30">
        <v>1</v>
      </c>
      <c r="F16" s="8">
        <v>8503.4</v>
      </c>
      <c r="G16" s="9">
        <v>8503.4</v>
      </c>
    </row>
    <row r="17" spans="1:8" ht="18" customHeight="1" x14ac:dyDescent="0.35">
      <c r="A17" s="243" t="s">
        <v>13</v>
      </c>
      <c r="B17" s="244"/>
      <c r="C17" s="244"/>
      <c r="D17" s="244"/>
      <c r="E17" s="51">
        <f>SUM(E6:E16)</f>
        <v>16</v>
      </c>
      <c r="F17" s="52"/>
      <c r="G17" s="53"/>
    </row>
    <row r="18" spans="1:8" x14ac:dyDescent="0.35">
      <c r="A18" s="251" t="s">
        <v>14</v>
      </c>
      <c r="B18" s="252"/>
      <c r="C18" s="252"/>
      <c r="D18" s="252"/>
      <c r="E18" s="252"/>
      <c r="F18" s="252"/>
      <c r="G18" s="253"/>
    </row>
    <row r="19" spans="1:8" x14ac:dyDescent="0.35">
      <c r="A19" s="26"/>
      <c r="B19" s="254"/>
      <c r="C19" s="254"/>
      <c r="D19" s="254"/>
      <c r="E19" s="30"/>
      <c r="F19" s="59"/>
      <c r="G19" s="60"/>
    </row>
    <row r="20" spans="1:8" ht="14.4" customHeight="1" x14ac:dyDescent="0.35">
      <c r="A20" s="26"/>
      <c r="B20" s="254"/>
      <c r="C20" s="254"/>
      <c r="D20" s="254"/>
      <c r="E20" s="30"/>
      <c r="F20" s="59"/>
      <c r="G20" s="60"/>
    </row>
    <row r="21" spans="1:8" ht="14.4" customHeight="1" x14ac:dyDescent="0.35">
      <c r="A21" s="243" t="s">
        <v>15</v>
      </c>
      <c r="B21" s="244"/>
      <c r="C21" s="244"/>
      <c r="D21" s="244"/>
      <c r="E21" s="51">
        <f>SUM(E19:E20)</f>
        <v>0</v>
      </c>
      <c r="F21" s="52"/>
      <c r="G21" s="53"/>
    </row>
    <row r="22" spans="1:8" x14ac:dyDescent="0.35">
      <c r="A22" s="251" t="s">
        <v>16</v>
      </c>
      <c r="B22" s="252"/>
      <c r="C22" s="252"/>
      <c r="D22" s="252"/>
      <c r="E22" s="252"/>
      <c r="F22" s="252"/>
      <c r="G22" s="253"/>
    </row>
    <row r="23" spans="1:8" ht="26" customHeight="1" x14ac:dyDescent="0.35">
      <c r="A23" s="26" t="s">
        <v>162</v>
      </c>
      <c r="B23" s="254" t="s">
        <v>494</v>
      </c>
      <c r="C23" s="254"/>
      <c r="D23" s="254"/>
      <c r="E23" s="27">
        <v>159</v>
      </c>
      <c r="F23" s="173">
        <v>638.45000000000005</v>
      </c>
      <c r="G23" s="174">
        <v>638.45000000000005</v>
      </c>
    </row>
    <row r="24" spans="1:8" ht="23.25" customHeight="1" x14ac:dyDescent="0.35">
      <c r="A24" s="243" t="s">
        <v>495</v>
      </c>
      <c r="B24" s="244"/>
      <c r="C24" s="244"/>
      <c r="D24" s="244"/>
      <c r="E24" s="51">
        <f>SUM(E23)</f>
        <v>159</v>
      </c>
      <c r="F24" s="52"/>
      <c r="G24" s="53"/>
    </row>
    <row r="25" spans="1:8" x14ac:dyDescent="0.35">
      <c r="A25" s="245" t="s">
        <v>20</v>
      </c>
      <c r="B25" s="246"/>
      <c r="C25" s="246"/>
      <c r="D25" s="246"/>
      <c r="E25" s="54">
        <v>16</v>
      </c>
      <c r="F25" s="55"/>
      <c r="G25" s="56"/>
    </row>
    <row r="26" spans="1:8" x14ac:dyDescent="0.35">
      <c r="A26" s="275" t="s">
        <v>92</v>
      </c>
      <c r="B26" s="275"/>
      <c r="C26" s="275"/>
      <c r="D26" s="275"/>
      <c r="E26" s="275"/>
      <c r="F26" s="275"/>
      <c r="G26" s="275"/>
    </row>
    <row r="27" spans="1:8" ht="12" customHeight="1" x14ac:dyDescent="0.35">
      <c r="A27" s="57"/>
      <c r="B27" s="57"/>
      <c r="C27" s="57"/>
      <c r="D27" s="57"/>
      <c r="E27" s="57"/>
      <c r="F27" s="57"/>
      <c r="G27" s="57"/>
    </row>
    <row r="28" spans="1:8" ht="16.25" customHeight="1" x14ac:dyDescent="0.35"/>
    <row r="29" spans="1:8" s="142" customFormat="1" ht="24.65" customHeight="1" x14ac:dyDescent="0.35">
      <c r="A29" s="94"/>
      <c r="B29" s="94"/>
      <c r="C29" s="94"/>
      <c r="D29" s="94"/>
      <c r="E29" s="94"/>
      <c r="F29" s="94"/>
      <c r="G29" s="94"/>
      <c r="H29" s="122"/>
    </row>
    <row r="30" spans="1:8" ht="56.4" customHeight="1" x14ac:dyDescent="0.35"/>
    <row r="31" spans="1:8" ht="33.75" customHeight="1" x14ac:dyDescent="0.35"/>
  </sheetData>
  <mergeCells count="25">
    <mergeCell ref="B6:D6"/>
    <mergeCell ref="A2:G2"/>
    <mergeCell ref="A3:A4"/>
    <mergeCell ref="B3:D4"/>
    <mergeCell ref="E3:E4"/>
    <mergeCell ref="A5:G5"/>
    <mergeCell ref="B19:D19"/>
    <mergeCell ref="B7:D7"/>
    <mergeCell ref="B8:D8"/>
    <mergeCell ref="B9:D9"/>
    <mergeCell ref="B10:D10"/>
    <mergeCell ref="B11:D11"/>
    <mergeCell ref="B12:D12"/>
    <mergeCell ref="B13:D13"/>
    <mergeCell ref="B15:D15"/>
    <mergeCell ref="B16:D16"/>
    <mergeCell ref="A17:D17"/>
    <mergeCell ref="A18:G18"/>
    <mergeCell ref="A26:G26"/>
    <mergeCell ref="B20:D20"/>
    <mergeCell ref="A21:D21"/>
    <mergeCell ref="A22:G22"/>
    <mergeCell ref="B23:D23"/>
    <mergeCell ref="A24:D24"/>
    <mergeCell ref="A25:D2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E773E-59EE-4631-B001-AFCDB43F302F}">
  <sheetPr>
    <tabColor theme="4"/>
    <pageSetUpPr fitToPage="1"/>
  </sheetPr>
  <dimension ref="A2:H42"/>
  <sheetViews>
    <sheetView showGridLines="0" topLeftCell="A14" zoomScaleNormal="100" workbookViewId="0">
      <selection sqref="A1:G10"/>
    </sheetView>
  </sheetViews>
  <sheetFormatPr baseColWidth="10" defaultColWidth="11.54296875" defaultRowHeight="10.5" x14ac:dyDescent="0.25"/>
  <cols>
    <col min="1" max="3" width="12.6328125" style="24" customWidth="1"/>
    <col min="4" max="4" width="20.08984375" style="24" customWidth="1"/>
    <col min="5" max="5" width="9.453125" style="24" customWidth="1"/>
    <col min="6" max="6" width="12.36328125" style="24" customWidth="1"/>
    <col min="7" max="7" width="13.54296875" style="24" customWidth="1"/>
    <col min="8" max="8" width="5.36328125" style="2" customWidth="1"/>
    <col min="9" max="16384" width="11.54296875" style="3"/>
  </cols>
  <sheetData>
    <row r="2" spans="1:8" ht="57.65" customHeight="1" x14ac:dyDescent="0.25">
      <c r="A2" s="206" t="s">
        <v>65</v>
      </c>
      <c r="B2" s="207"/>
      <c r="C2" s="207"/>
      <c r="D2" s="207"/>
      <c r="E2" s="207"/>
      <c r="F2" s="207"/>
      <c r="G2" s="207"/>
    </row>
    <row r="3" spans="1:8" s="4" customFormat="1" ht="17" customHeight="1" x14ac:dyDescent="0.25">
      <c r="A3" s="206" t="s">
        <v>1</v>
      </c>
      <c r="B3" s="206" t="s">
        <v>2</v>
      </c>
      <c r="C3" s="206"/>
      <c r="D3" s="206"/>
      <c r="E3" s="206" t="s">
        <v>3</v>
      </c>
      <c r="F3" s="1" t="s">
        <v>4</v>
      </c>
      <c r="G3" s="1" t="s">
        <v>5</v>
      </c>
      <c r="H3" s="2"/>
    </row>
    <row r="4" spans="1:8" s="4" customFormat="1" x14ac:dyDescent="0.25">
      <c r="A4" s="206"/>
      <c r="B4" s="206"/>
      <c r="C4" s="206"/>
      <c r="D4" s="206"/>
      <c r="E4" s="206"/>
      <c r="F4" s="1" t="s">
        <v>6</v>
      </c>
      <c r="G4" s="1" t="s">
        <v>7</v>
      </c>
      <c r="H4" s="2"/>
    </row>
    <row r="5" spans="1:8" s="4" customFormat="1" x14ac:dyDescent="0.25">
      <c r="A5" s="221" t="s">
        <v>8</v>
      </c>
      <c r="B5" s="222"/>
      <c r="C5" s="222"/>
      <c r="D5" s="222"/>
      <c r="E5" s="222"/>
      <c r="F5" s="222"/>
      <c r="G5" s="223"/>
      <c r="H5" s="2"/>
    </row>
    <row r="6" spans="1:8" s="4" customFormat="1" ht="17.399999999999999" customHeight="1" x14ac:dyDescent="0.25">
      <c r="A6" s="46" t="s">
        <v>66</v>
      </c>
      <c r="B6" s="212" t="s">
        <v>67</v>
      </c>
      <c r="C6" s="212"/>
      <c r="D6" s="212"/>
      <c r="E6" s="7">
        <v>1</v>
      </c>
      <c r="F6" s="8">
        <v>58066.3</v>
      </c>
      <c r="G6" s="9">
        <v>58066.3</v>
      </c>
      <c r="H6" s="2"/>
    </row>
    <row r="7" spans="1:8" s="4" customFormat="1" ht="17.399999999999999" customHeight="1" x14ac:dyDescent="0.25">
      <c r="A7" s="46" t="s">
        <v>66</v>
      </c>
      <c r="B7" s="212" t="s">
        <v>68</v>
      </c>
      <c r="C7" s="212"/>
      <c r="D7" s="212"/>
      <c r="E7" s="7">
        <v>2</v>
      </c>
      <c r="F7" s="8">
        <v>50192.9</v>
      </c>
      <c r="G7" s="9">
        <v>50192.9</v>
      </c>
      <c r="H7" s="2"/>
    </row>
    <row r="8" spans="1:8" s="4" customFormat="1" ht="17.399999999999999" customHeight="1" x14ac:dyDescent="0.25">
      <c r="A8" s="46" t="s">
        <v>66</v>
      </c>
      <c r="B8" s="212" t="s">
        <v>69</v>
      </c>
      <c r="C8" s="212"/>
      <c r="D8" s="212"/>
      <c r="E8" s="7">
        <v>5</v>
      </c>
      <c r="F8" s="8">
        <v>44891.5</v>
      </c>
      <c r="G8" s="9">
        <v>44891.5</v>
      </c>
      <c r="H8" s="2"/>
    </row>
    <row r="9" spans="1:8" s="4" customFormat="1" ht="17.399999999999999" customHeight="1" x14ac:dyDescent="0.25">
      <c r="A9" s="46" t="s">
        <v>66</v>
      </c>
      <c r="B9" s="212" t="s">
        <v>70</v>
      </c>
      <c r="C9" s="212"/>
      <c r="D9" s="212"/>
      <c r="E9" s="7">
        <v>6</v>
      </c>
      <c r="F9" s="8">
        <v>38802.75</v>
      </c>
      <c r="G9" s="9">
        <v>38802.75</v>
      </c>
      <c r="H9" s="2"/>
    </row>
    <row r="10" spans="1:8" s="4" customFormat="1" ht="17.399999999999999" customHeight="1" x14ac:dyDescent="0.25">
      <c r="A10" s="46" t="s">
        <v>66</v>
      </c>
      <c r="B10" s="212" t="s">
        <v>71</v>
      </c>
      <c r="C10" s="212"/>
      <c r="D10" s="212"/>
      <c r="E10" s="7">
        <v>12</v>
      </c>
      <c r="F10" s="8">
        <v>27510.6</v>
      </c>
      <c r="G10" s="9">
        <v>27510.6</v>
      </c>
      <c r="H10" s="2"/>
    </row>
    <row r="11" spans="1:8" s="4" customFormat="1" ht="17.399999999999999" customHeight="1" x14ac:dyDescent="0.25">
      <c r="A11" s="46">
        <v>16</v>
      </c>
      <c r="B11" s="212" t="s">
        <v>72</v>
      </c>
      <c r="C11" s="212"/>
      <c r="D11" s="212"/>
      <c r="E11" s="7">
        <v>1</v>
      </c>
      <c r="F11" s="8">
        <v>13750.15</v>
      </c>
      <c r="G11" s="9">
        <v>13750.15</v>
      </c>
      <c r="H11" s="2"/>
    </row>
    <row r="12" spans="1:8" ht="17.399999999999999" customHeight="1" x14ac:dyDescent="0.25">
      <c r="A12" s="46">
        <v>14</v>
      </c>
      <c r="B12" s="212" t="s">
        <v>73</v>
      </c>
      <c r="C12" s="212"/>
      <c r="D12" s="212"/>
      <c r="E12" s="7">
        <v>2</v>
      </c>
      <c r="F12" s="8">
        <v>12449.6</v>
      </c>
      <c r="G12" s="9">
        <v>12449.6</v>
      </c>
    </row>
    <row r="13" spans="1:8" ht="17.399999999999999" customHeight="1" x14ac:dyDescent="0.25">
      <c r="A13" s="46">
        <v>11</v>
      </c>
      <c r="B13" s="212" t="s">
        <v>74</v>
      </c>
      <c r="C13" s="212"/>
      <c r="D13" s="212"/>
      <c r="E13" s="7">
        <v>1</v>
      </c>
      <c r="F13" s="8">
        <v>10735.3</v>
      </c>
      <c r="G13" s="9">
        <v>10735.3</v>
      </c>
    </row>
    <row r="14" spans="1:8" ht="17.399999999999999" customHeight="1" x14ac:dyDescent="0.25">
      <c r="A14" s="46">
        <v>8</v>
      </c>
      <c r="B14" s="212" t="s">
        <v>75</v>
      </c>
      <c r="C14" s="212"/>
      <c r="D14" s="212"/>
      <c r="E14" s="7">
        <v>3</v>
      </c>
      <c r="F14" s="8">
        <v>9263.35</v>
      </c>
      <c r="G14" s="9">
        <v>9263.5</v>
      </c>
    </row>
    <row r="15" spans="1:8" ht="17.399999999999999" customHeight="1" x14ac:dyDescent="0.25">
      <c r="A15" s="46">
        <v>5</v>
      </c>
      <c r="B15" s="212" t="s">
        <v>76</v>
      </c>
      <c r="C15" s="212"/>
      <c r="D15" s="212"/>
      <c r="E15" s="7">
        <v>5</v>
      </c>
      <c r="F15" s="8">
        <v>7992.45</v>
      </c>
      <c r="G15" s="9">
        <v>7992.45</v>
      </c>
      <c r="H15" s="47"/>
    </row>
    <row r="16" spans="1:8" ht="20.25" customHeight="1" x14ac:dyDescent="0.25">
      <c r="A16" s="213" t="s">
        <v>13</v>
      </c>
      <c r="B16" s="214"/>
      <c r="C16" s="214"/>
      <c r="D16" s="214"/>
      <c r="E16" s="11">
        <f>SUM(E6:E15)</f>
        <v>38</v>
      </c>
      <c r="F16" s="12"/>
      <c r="G16" s="13"/>
    </row>
    <row r="17" spans="1:7" s="2" customFormat="1" ht="33.5" customHeight="1" x14ac:dyDescent="0.25">
      <c r="A17" s="215" t="s">
        <v>14</v>
      </c>
      <c r="B17" s="216"/>
      <c r="C17" s="216"/>
      <c r="D17" s="216"/>
      <c r="E17" s="216"/>
      <c r="F17" s="216"/>
      <c r="G17" s="217"/>
    </row>
    <row r="18" spans="1:7" s="2" customFormat="1" ht="10.25" customHeight="1" x14ac:dyDescent="0.25">
      <c r="A18" s="5">
        <v>14</v>
      </c>
      <c r="B18" s="237" t="s">
        <v>73</v>
      </c>
      <c r="C18" s="237"/>
      <c r="D18" s="237"/>
      <c r="E18" s="7">
        <v>1</v>
      </c>
      <c r="F18" s="8">
        <v>12449.6</v>
      </c>
      <c r="G18" s="9">
        <v>12449.6</v>
      </c>
    </row>
    <row r="19" spans="1:7" s="2" customFormat="1" ht="20.25" customHeight="1" x14ac:dyDescent="0.25">
      <c r="A19" s="5">
        <v>13</v>
      </c>
      <c r="B19" s="237" t="s">
        <v>77</v>
      </c>
      <c r="C19" s="237"/>
      <c r="D19" s="237"/>
      <c r="E19" s="7">
        <v>9</v>
      </c>
      <c r="F19" s="8">
        <v>11846.4</v>
      </c>
      <c r="G19" s="9">
        <v>11846.4</v>
      </c>
    </row>
    <row r="20" spans="1:7" s="2" customFormat="1" ht="20.25" customHeight="1" x14ac:dyDescent="0.25">
      <c r="A20" s="5">
        <v>12</v>
      </c>
      <c r="B20" s="237" t="s">
        <v>78</v>
      </c>
      <c r="C20" s="237"/>
      <c r="D20" s="237"/>
      <c r="E20" s="7">
        <v>8</v>
      </c>
      <c r="F20" s="8">
        <v>11273.25</v>
      </c>
      <c r="G20" s="9">
        <v>11273.25</v>
      </c>
    </row>
    <row r="21" spans="1:7" s="2" customFormat="1" ht="14.75" customHeight="1" x14ac:dyDescent="0.25">
      <c r="A21" s="5">
        <v>10</v>
      </c>
      <c r="B21" s="237" t="s">
        <v>79</v>
      </c>
      <c r="C21" s="237"/>
      <c r="D21" s="237"/>
      <c r="E21" s="7">
        <v>5</v>
      </c>
      <c r="F21" s="8">
        <v>10225.450000000001</v>
      </c>
      <c r="G21" s="9">
        <v>10225.450000000001</v>
      </c>
    </row>
    <row r="22" spans="1:7" s="2" customFormat="1" ht="10.25" customHeight="1" x14ac:dyDescent="0.25">
      <c r="A22" s="5">
        <v>8</v>
      </c>
      <c r="B22" s="237" t="s">
        <v>75</v>
      </c>
      <c r="C22" s="237"/>
      <c r="D22" s="237"/>
      <c r="E22" s="7">
        <v>1</v>
      </c>
      <c r="F22" s="8">
        <v>9263.35</v>
      </c>
      <c r="G22" s="9">
        <v>9263.35</v>
      </c>
    </row>
    <row r="23" spans="1:7" s="2" customFormat="1" ht="19.75" customHeight="1" x14ac:dyDescent="0.25">
      <c r="A23" s="5">
        <v>7</v>
      </c>
      <c r="B23" s="237" t="s">
        <v>80</v>
      </c>
      <c r="C23" s="237"/>
      <c r="D23" s="237"/>
      <c r="E23" s="7">
        <v>7</v>
      </c>
      <c r="F23" s="8">
        <v>8811.9500000000007</v>
      </c>
      <c r="G23" s="9">
        <v>8811.9500000000007</v>
      </c>
    </row>
    <row r="24" spans="1:7" s="2" customFormat="1" ht="19.75" customHeight="1" x14ac:dyDescent="0.25">
      <c r="A24" s="5">
        <v>6</v>
      </c>
      <c r="B24" s="237" t="s">
        <v>81</v>
      </c>
      <c r="C24" s="237"/>
      <c r="D24" s="237"/>
      <c r="E24" s="7">
        <v>10</v>
      </c>
      <c r="F24" s="8">
        <v>8388.15</v>
      </c>
      <c r="G24" s="9">
        <v>8388.15</v>
      </c>
    </row>
    <row r="25" spans="1:7" s="2" customFormat="1" ht="19.75" customHeight="1" x14ac:dyDescent="0.25">
      <c r="A25" s="5">
        <v>4</v>
      </c>
      <c r="B25" s="237" t="s">
        <v>82</v>
      </c>
      <c r="C25" s="237"/>
      <c r="D25" s="237"/>
      <c r="E25" s="7">
        <v>5</v>
      </c>
      <c r="F25" s="8">
        <v>7617.55</v>
      </c>
      <c r="G25" s="9">
        <v>7617.55</v>
      </c>
    </row>
    <row r="26" spans="1:7" s="2" customFormat="1" ht="19.75" customHeight="1" x14ac:dyDescent="0.25">
      <c r="A26" s="5">
        <v>3</v>
      </c>
      <c r="B26" s="237" t="s">
        <v>83</v>
      </c>
      <c r="C26" s="237"/>
      <c r="D26" s="237"/>
      <c r="E26" s="7">
        <v>16</v>
      </c>
      <c r="F26" s="8">
        <v>7281.05</v>
      </c>
      <c r="G26" s="9">
        <v>7281.05</v>
      </c>
    </row>
    <row r="27" spans="1:7" s="2" customFormat="1" ht="19.75" customHeight="1" x14ac:dyDescent="0.25">
      <c r="A27" s="5">
        <v>1</v>
      </c>
      <c r="B27" s="237" t="s">
        <v>84</v>
      </c>
      <c r="C27" s="237"/>
      <c r="D27" s="237"/>
      <c r="E27" s="7">
        <v>2</v>
      </c>
      <c r="F27" s="8">
        <v>6756.1</v>
      </c>
      <c r="G27" s="9">
        <v>6756.1</v>
      </c>
    </row>
    <row r="28" spans="1:7" s="2" customFormat="1" ht="19.75" customHeight="1" x14ac:dyDescent="0.25">
      <c r="A28" s="5" t="s">
        <v>66</v>
      </c>
      <c r="B28" s="237" t="s">
        <v>85</v>
      </c>
      <c r="C28" s="237"/>
      <c r="D28" s="237"/>
      <c r="E28" s="7">
        <v>24</v>
      </c>
      <c r="F28" s="8">
        <v>29678.75</v>
      </c>
      <c r="G28" s="9">
        <v>29678.75</v>
      </c>
    </row>
    <row r="29" spans="1:7" s="2" customFormat="1" ht="19.75" customHeight="1" x14ac:dyDescent="0.25">
      <c r="A29" s="5" t="s">
        <v>66</v>
      </c>
      <c r="B29" s="237" t="s">
        <v>86</v>
      </c>
      <c r="C29" s="237"/>
      <c r="D29" s="237"/>
      <c r="E29" s="7">
        <v>11</v>
      </c>
      <c r="F29" s="8">
        <v>22915.200000000001</v>
      </c>
      <c r="G29" s="9">
        <v>22915.200000000001</v>
      </c>
    </row>
    <row r="30" spans="1:7" s="2" customFormat="1" ht="19.75" customHeight="1" x14ac:dyDescent="0.25">
      <c r="A30" s="5" t="s">
        <v>66</v>
      </c>
      <c r="B30" s="237" t="s">
        <v>87</v>
      </c>
      <c r="C30" s="237"/>
      <c r="D30" s="237"/>
      <c r="E30" s="7">
        <v>2</v>
      </c>
      <c r="F30" s="8">
        <v>25680.15</v>
      </c>
      <c r="G30" s="9">
        <v>25680.15</v>
      </c>
    </row>
    <row r="31" spans="1:7" s="2" customFormat="1" ht="22.5" customHeight="1" x14ac:dyDescent="0.25">
      <c r="A31" s="219" t="s">
        <v>15</v>
      </c>
      <c r="B31" s="220"/>
      <c r="C31" s="220"/>
      <c r="D31" s="220"/>
      <c r="E31" s="15">
        <f>SUM(E18:E30)</f>
        <v>101</v>
      </c>
      <c r="F31" s="16"/>
      <c r="G31" s="17"/>
    </row>
    <row r="32" spans="1:7" s="2" customFormat="1" ht="12" customHeight="1" x14ac:dyDescent="0.25">
      <c r="A32" s="215" t="s">
        <v>16</v>
      </c>
      <c r="B32" s="216"/>
      <c r="C32" s="216"/>
      <c r="D32" s="216"/>
      <c r="E32" s="216"/>
      <c r="F32" s="216"/>
      <c r="G32" s="217"/>
    </row>
    <row r="33" spans="1:7" s="2" customFormat="1" x14ac:dyDescent="0.25">
      <c r="A33" s="221" t="s">
        <v>88</v>
      </c>
      <c r="B33" s="222"/>
      <c r="C33" s="222"/>
      <c r="D33" s="222"/>
      <c r="E33" s="222"/>
      <c r="F33" s="222"/>
      <c r="G33" s="223"/>
    </row>
    <row r="34" spans="1:7" ht="16.75" customHeight="1" x14ac:dyDescent="0.25">
      <c r="A34" s="5">
        <v>700</v>
      </c>
      <c r="B34" s="205" t="s">
        <v>89</v>
      </c>
      <c r="C34" s="205"/>
      <c r="D34" s="205"/>
      <c r="E34" s="18">
        <v>969</v>
      </c>
      <c r="F34" s="8">
        <v>522.25</v>
      </c>
      <c r="G34" s="9">
        <v>522.25</v>
      </c>
    </row>
    <row r="35" spans="1:7" ht="16.75" customHeight="1" x14ac:dyDescent="0.25">
      <c r="A35" s="5">
        <v>700</v>
      </c>
      <c r="B35" s="205" t="s">
        <v>90</v>
      </c>
      <c r="C35" s="205"/>
      <c r="D35" s="205"/>
      <c r="E35" s="18">
        <v>140</v>
      </c>
      <c r="F35" s="8">
        <v>594.1</v>
      </c>
      <c r="G35" s="9">
        <v>594.1</v>
      </c>
    </row>
    <row r="36" spans="1:7" x14ac:dyDescent="0.25">
      <c r="A36" s="219" t="s">
        <v>19</v>
      </c>
      <c r="B36" s="220"/>
      <c r="C36" s="220"/>
      <c r="D36" s="220"/>
      <c r="E36" s="15">
        <f>SUM(E34:E35)</f>
        <v>1109</v>
      </c>
      <c r="F36" s="16"/>
      <c r="G36" s="17"/>
    </row>
    <row r="37" spans="1:7" x14ac:dyDescent="0.25">
      <c r="A37" s="215" t="s">
        <v>16</v>
      </c>
      <c r="B37" s="216"/>
      <c r="C37" s="216"/>
      <c r="D37" s="216"/>
      <c r="E37" s="216"/>
      <c r="F37" s="216"/>
      <c r="G37" s="217"/>
    </row>
    <row r="38" spans="1:7" ht="25.25" customHeight="1" x14ac:dyDescent="0.25">
      <c r="A38" s="5">
        <v>99999</v>
      </c>
      <c r="B38" s="205" t="s">
        <v>91</v>
      </c>
      <c r="C38" s="205"/>
      <c r="D38" s="205"/>
      <c r="E38" s="18"/>
      <c r="F38" s="8"/>
      <c r="G38" s="9"/>
    </row>
    <row r="39" spans="1:7" x14ac:dyDescent="0.25">
      <c r="A39" s="219" t="s">
        <v>19</v>
      </c>
      <c r="B39" s="220"/>
      <c r="C39" s="220"/>
      <c r="D39" s="220"/>
      <c r="E39" s="15">
        <f>SUM(E38)</f>
        <v>0</v>
      </c>
      <c r="F39" s="16"/>
      <c r="G39" s="17"/>
    </row>
    <row r="40" spans="1:7" x14ac:dyDescent="0.25">
      <c r="A40" s="238" t="s">
        <v>20</v>
      </c>
      <c r="B40" s="239"/>
      <c r="C40" s="239"/>
      <c r="D40" s="239"/>
      <c r="E40" s="48">
        <f>+E31+E16</f>
        <v>139</v>
      </c>
      <c r="F40" s="49"/>
      <c r="G40" s="50"/>
    </row>
    <row r="41" spans="1:7" x14ac:dyDescent="0.25">
      <c r="A41" s="240" t="s">
        <v>92</v>
      </c>
      <c r="B41" s="240"/>
      <c r="C41" s="240"/>
      <c r="D41" s="240"/>
      <c r="E41" s="240"/>
      <c r="F41" s="240"/>
      <c r="G41" s="240"/>
    </row>
    <row r="42" spans="1:7" x14ac:dyDescent="0.25">
      <c r="A42" s="23"/>
      <c r="B42" s="23"/>
      <c r="C42" s="23"/>
      <c r="D42" s="23"/>
      <c r="E42" s="23"/>
      <c r="F42" s="23"/>
      <c r="G42" s="23"/>
    </row>
  </sheetData>
  <mergeCells count="41">
    <mergeCell ref="A37:G37"/>
    <mergeCell ref="B38:D38"/>
    <mergeCell ref="A39:D39"/>
    <mergeCell ref="A40:D40"/>
    <mergeCell ref="A41:G41"/>
    <mergeCell ref="A36:D36"/>
    <mergeCell ref="B25:D25"/>
    <mergeCell ref="B26:D26"/>
    <mergeCell ref="B27:D27"/>
    <mergeCell ref="B28:D28"/>
    <mergeCell ref="B29:D29"/>
    <mergeCell ref="B30:D30"/>
    <mergeCell ref="A31:D31"/>
    <mergeCell ref="A32:G32"/>
    <mergeCell ref="A33:G33"/>
    <mergeCell ref="B34:D34"/>
    <mergeCell ref="B35:D35"/>
    <mergeCell ref="B24:D24"/>
    <mergeCell ref="B13:D13"/>
    <mergeCell ref="B14:D14"/>
    <mergeCell ref="B15:D15"/>
    <mergeCell ref="A16:D16"/>
    <mergeCell ref="A17:G17"/>
    <mergeCell ref="B18:D18"/>
    <mergeCell ref="B19:D19"/>
    <mergeCell ref="B20:D20"/>
    <mergeCell ref="B21:D21"/>
    <mergeCell ref="B22:D22"/>
    <mergeCell ref="B23:D23"/>
    <mergeCell ref="B12:D12"/>
    <mergeCell ref="A2:G2"/>
    <mergeCell ref="A3:A4"/>
    <mergeCell ref="B3:D4"/>
    <mergeCell ref="E3:E4"/>
    <mergeCell ref="A5:G5"/>
    <mergeCell ref="B6:D6"/>
    <mergeCell ref="B7:D7"/>
    <mergeCell ref="B8:D8"/>
    <mergeCell ref="B9:D9"/>
    <mergeCell ref="B10:D10"/>
    <mergeCell ref="B11:D11"/>
  </mergeCells>
  <printOptions horizontalCentered="1"/>
  <pageMargins left="0.98425196850393704" right="0.98425196850393704" top="0.98425196850393704" bottom="0.98425196850393704" header="0.31496062992125984" footer="0.31496062992125984"/>
  <pageSetup paperSize="9" scale="85"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6B6F5-D382-4869-9469-1EE5BAF52C93}">
  <dimension ref="A2:D32"/>
  <sheetViews>
    <sheetView workbookViewId="0">
      <selection activeCell="A2" sqref="A2:D24"/>
    </sheetView>
  </sheetViews>
  <sheetFormatPr baseColWidth="10" defaultColWidth="11.453125" defaultRowHeight="10.5" x14ac:dyDescent="0.25"/>
  <cols>
    <col min="1" max="1" width="13.36328125" style="24" customWidth="1"/>
    <col min="2" max="2" width="12.6328125" style="24" customWidth="1"/>
    <col min="3" max="3" width="40.36328125" style="24" customWidth="1"/>
    <col min="4" max="4" width="15.6328125" style="2" customWidth="1"/>
    <col min="5" max="16384" width="11.453125" style="24"/>
  </cols>
  <sheetData>
    <row r="2" spans="1:4" ht="67" customHeight="1" x14ac:dyDescent="0.25">
      <c r="A2" s="226" t="s">
        <v>496</v>
      </c>
      <c r="B2" s="227"/>
      <c r="C2" s="227"/>
      <c r="D2" s="228"/>
    </row>
    <row r="3" spans="1:4" x14ac:dyDescent="0.25">
      <c r="A3" s="1" t="s">
        <v>23</v>
      </c>
      <c r="B3" s="1" t="s">
        <v>24</v>
      </c>
      <c r="C3" s="1" t="s">
        <v>25</v>
      </c>
      <c r="D3" s="25" t="s">
        <v>26</v>
      </c>
    </row>
    <row r="4" spans="1:4" x14ac:dyDescent="0.25">
      <c r="A4" s="229" t="s">
        <v>27</v>
      </c>
      <c r="B4" s="27">
        <v>1130</v>
      </c>
      <c r="C4" s="28" t="s">
        <v>28</v>
      </c>
      <c r="D4" s="31">
        <v>5021438</v>
      </c>
    </row>
    <row r="5" spans="1:4" x14ac:dyDescent="0.25">
      <c r="A5" s="229"/>
      <c r="B5" s="27">
        <v>1210</v>
      </c>
      <c r="C5" s="28" t="s">
        <v>29</v>
      </c>
      <c r="D5" s="31">
        <v>1126656</v>
      </c>
    </row>
    <row r="6" spans="1:4" x14ac:dyDescent="0.25">
      <c r="A6" s="229"/>
      <c r="B6" s="27">
        <v>1220</v>
      </c>
      <c r="C6" s="28" t="s">
        <v>30</v>
      </c>
      <c r="D6" s="31">
        <v>612624</v>
      </c>
    </row>
    <row r="7" spans="1:4" x14ac:dyDescent="0.25">
      <c r="A7" s="229"/>
      <c r="B7" s="27">
        <v>1230</v>
      </c>
      <c r="C7" s="28" t="s">
        <v>31</v>
      </c>
      <c r="D7" s="31">
        <v>0</v>
      </c>
    </row>
    <row r="8" spans="1:4" x14ac:dyDescent="0.25">
      <c r="A8" s="229"/>
      <c r="B8" s="27">
        <v>1310</v>
      </c>
      <c r="C8" s="28" t="s">
        <v>32</v>
      </c>
      <c r="D8" s="31">
        <v>0</v>
      </c>
    </row>
    <row r="9" spans="1:4" x14ac:dyDescent="0.25">
      <c r="A9" s="229"/>
      <c r="B9" s="27">
        <v>1340</v>
      </c>
      <c r="C9" s="28" t="s">
        <v>34</v>
      </c>
      <c r="D9" s="31">
        <v>0</v>
      </c>
    </row>
    <row r="10" spans="1:4" x14ac:dyDescent="0.25">
      <c r="A10" s="229"/>
      <c r="B10" s="27">
        <v>1540</v>
      </c>
      <c r="C10" s="28" t="s">
        <v>35</v>
      </c>
      <c r="D10" s="31">
        <v>0</v>
      </c>
    </row>
    <row r="11" spans="1:4" ht="11" thickBot="1" x14ac:dyDescent="0.3">
      <c r="A11" s="229"/>
      <c r="B11" s="27">
        <v>1590</v>
      </c>
      <c r="C11" s="28" t="s">
        <v>36</v>
      </c>
      <c r="D11" s="31">
        <v>0</v>
      </c>
    </row>
    <row r="12" spans="1:4" x14ac:dyDescent="0.25">
      <c r="A12" s="230" t="s">
        <v>37</v>
      </c>
      <c r="B12" s="30">
        <v>1310</v>
      </c>
      <c r="C12" s="28" t="s">
        <v>32</v>
      </c>
      <c r="D12" s="31">
        <v>0</v>
      </c>
    </row>
    <row r="13" spans="1:4" x14ac:dyDescent="0.25">
      <c r="A13" s="231"/>
      <c r="B13" s="27">
        <v>1320</v>
      </c>
      <c r="C13" s="28" t="s">
        <v>33</v>
      </c>
      <c r="D13" s="31">
        <v>1074448</v>
      </c>
    </row>
    <row r="14" spans="1:4" x14ac:dyDescent="0.25">
      <c r="A14" s="231"/>
      <c r="B14" s="30">
        <v>1540</v>
      </c>
      <c r="C14" s="28" t="s">
        <v>35</v>
      </c>
      <c r="D14" s="31">
        <v>267674</v>
      </c>
    </row>
    <row r="15" spans="1:4" x14ac:dyDescent="0.25">
      <c r="A15" s="231"/>
      <c r="B15" s="30">
        <v>1550</v>
      </c>
      <c r="C15" s="28" t="s">
        <v>38</v>
      </c>
      <c r="D15" s="31">
        <v>0</v>
      </c>
    </row>
    <row r="16" spans="1:4" x14ac:dyDescent="0.25">
      <c r="A16" s="231"/>
      <c r="B16" s="30">
        <v>1590</v>
      </c>
      <c r="C16" s="28" t="s">
        <v>36</v>
      </c>
      <c r="D16" s="31">
        <v>0</v>
      </c>
    </row>
    <row r="17" spans="1:4" ht="11" thickBot="1" x14ac:dyDescent="0.3">
      <c r="A17" s="231"/>
      <c r="B17" s="30">
        <v>1710</v>
      </c>
      <c r="C17" s="28" t="s">
        <v>39</v>
      </c>
      <c r="D17" s="31">
        <v>0</v>
      </c>
    </row>
    <row r="18" spans="1:4" x14ac:dyDescent="0.25">
      <c r="A18" s="230" t="s">
        <v>40</v>
      </c>
      <c r="B18" s="30">
        <v>1410</v>
      </c>
      <c r="C18" s="28" t="s">
        <v>41</v>
      </c>
      <c r="D18" s="31">
        <v>690600</v>
      </c>
    </row>
    <row r="19" spans="1:4" x14ac:dyDescent="0.25">
      <c r="A19" s="231"/>
      <c r="B19" s="30">
        <v>1420</v>
      </c>
      <c r="C19" s="28" t="s">
        <v>42</v>
      </c>
      <c r="D19" s="31">
        <v>346272</v>
      </c>
    </row>
    <row r="20" spans="1:4" x14ac:dyDescent="0.25">
      <c r="A20" s="231"/>
      <c r="B20" s="30">
        <v>1430</v>
      </c>
      <c r="C20" s="28" t="s">
        <v>43</v>
      </c>
      <c r="D20" s="31">
        <v>358572</v>
      </c>
    </row>
    <row r="21" spans="1:4" x14ac:dyDescent="0.25">
      <c r="A21" s="231"/>
      <c r="B21" s="30">
        <v>1440</v>
      </c>
      <c r="C21" s="28" t="s">
        <v>44</v>
      </c>
      <c r="D21" s="31">
        <v>1348</v>
      </c>
    </row>
    <row r="22" spans="1:4" x14ac:dyDescent="0.25">
      <c r="A22" s="231"/>
      <c r="B22" s="30">
        <v>1510</v>
      </c>
      <c r="C22" s="28" t="s">
        <v>45</v>
      </c>
      <c r="D22" s="31">
        <v>0</v>
      </c>
    </row>
    <row r="23" spans="1:4" x14ac:dyDescent="0.25">
      <c r="A23" s="32" t="s">
        <v>46</v>
      </c>
      <c r="B23" s="33">
        <v>1610</v>
      </c>
      <c r="C23" s="34" t="s">
        <v>47</v>
      </c>
      <c r="D23" s="35">
        <v>0</v>
      </c>
    </row>
    <row r="24" spans="1:4" x14ac:dyDescent="0.25">
      <c r="A24" s="232" t="s">
        <v>48</v>
      </c>
      <c r="B24" s="233"/>
      <c r="C24" s="233"/>
      <c r="D24" s="36">
        <f>SUM(D4:D23)</f>
        <v>9499632</v>
      </c>
    </row>
    <row r="26" spans="1:4" ht="13" x14ac:dyDescent="0.3">
      <c r="A26" s="121"/>
      <c r="D26" s="24"/>
    </row>
    <row r="27" spans="1:4" x14ac:dyDescent="0.25">
      <c r="D27" s="24"/>
    </row>
    <row r="28" spans="1:4" x14ac:dyDescent="0.25">
      <c r="D28" s="24"/>
    </row>
    <row r="29" spans="1:4" x14ac:dyDescent="0.25">
      <c r="D29" s="24"/>
    </row>
    <row r="30" spans="1:4" x14ac:dyDescent="0.25">
      <c r="D30" s="24"/>
    </row>
    <row r="31" spans="1:4" x14ac:dyDescent="0.25">
      <c r="D31" s="24"/>
    </row>
    <row r="32" spans="1:4" x14ac:dyDescent="0.25">
      <c r="D32" s="24"/>
    </row>
  </sheetData>
  <mergeCells count="5">
    <mergeCell ref="A2:D2"/>
    <mergeCell ref="A4:A11"/>
    <mergeCell ref="A12:A17"/>
    <mergeCell ref="A18:A22"/>
    <mergeCell ref="A24:C24"/>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2C574-29D3-44F2-99D5-2C09D2E9333E}">
  <dimension ref="A2:J50"/>
  <sheetViews>
    <sheetView workbookViewId="0">
      <selection activeCell="A2" sqref="A2:G39"/>
    </sheetView>
  </sheetViews>
  <sheetFormatPr baseColWidth="10" defaultColWidth="11.54296875" defaultRowHeight="10.5" x14ac:dyDescent="0.25"/>
  <cols>
    <col min="1" max="1" width="12.6328125" style="24" customWidth="1"/>
    <col min="2" max="4" width="12.08984375" style="24" customWidth="1"/>
    <col min="5" max="5" width="9.453125" style="24" customWidth="1"/>
    <col min="6" max="6" width="12.36328125" style="24" customWidth="1"/>
    <col min="7" max="7" width="13.54296875" style="24" customWidth="1"/>
    <col min="8" max="8" width="10" style="2" bestFit="1" customWidth="1"/>
    <col min="9" max="16384" width="11.54296875" style="3"/>
  </cols>
  <sheetData>
    <row r="2" spans="1:8" ht="71.5" customHeight="1" x14ac:dyDescent="0.25">
      <c r="A2" s="206" t="s">
        <v>497</v>
      </c>
      <c r="B2" s="207"/>
      <c r="C2" s="207"/>
      <c r="D2" s="207"/>
      <c r="E2" s="207"/>
      <c r="F2" s="207"/>
      <c r="G2" s="207"/>
    </row>
    <row r="3" spans="1:8" s="4" customFormat="1" ht="17" customHeight="1" x14ac:dyDescent="0.25">
      <c r="A3" s="206" t="s">
        <v>1</v>
      </c>
      <c r="B3" s="206" t="s">
        <v>2</v>
      </c>
      <c r="C3" s="206"/>
      <c r="D3" s="206"/>
      <c r="E3" s="206" t="s">
        <v>3</v>
      </c>
      <c r="F3" s="1" t="s">
        <v>4</v>
      </c>
      <c r="G3" s="1" t="s">
        <v>5</v>
      </c>
      <c r="H3" s="2"/>
    </row>
    <row r="4" spans="1:8" s="4" customFormat="1" ht="25.25" customHeight="1" x14ac:dyDescent="0.25">
      <c r="A4" s="206"/>
      <c r="B4" s="206"/>
      <c r="C4" s="206"/>
      <c r="D4" s="206"/>
      <c r="E4" s="206"/>
      <c r="F4" s="1" t="s">
        <v>6</v>
      </c>
      <c r="G4" s="1" t="s">
        <v>7</v>
      </c>
      <c r="H4" s="2"/>
    </row>
    <row r="5" spans="1:8" s="4" customFormat="1" x14ac:dyDescent="0.25">
      <c r="A5" s="221" t="s">
        <v>8</v>
      </c>
      <c r="B5" s="222"/>
      <c r="C5" s="222"/>
      <c r="D5" s="222"/>
      <c r="E5" s="222"/>
      <c r="F5" s="222"/>
      <c r="G5" s="223"/>
      <c r="H5" s="2"/>
    </row>
    <row r="6" spans="1:8" s="4" customFormat="1" ht="20.25" customHeight="1" x14ac:dyDescent="0.25">
      <c r="A6" s="38">
        <v>12</v>
      </c>
      <c r="B6" s="236" t="s">
        <v>67</v>
      </c>
      <c r="C6" s="236"/>
      <c r="D6" s="236"/>
      <c r="E6" s="39">
        <v>1</v>
      </c>
      <c r="F6" s="8">
        <v>58699.5</v>
      </c>
      <c r="G6" s="9">
        <v>58699.5</v>
      </c>
      <c r="H6" s="2"/>
    </row>
    <row r="7" spans="1:8" s="4" customFormat="1" ht="20.25" customHeight="1" x14ac:dyDescent="0.25">
      <c r="A7" s="38">
        <v>300</v>
      </c>
      <c r="B7" s="236" t="s">
        <v>498</v>
      </c>
      <c r="C7" s="236"/>
      <c r="D7" s="236"/>
      <c r="E7" s="39">
        <v>4</v>
      </c>
      <c r="F7" s="8">
        <v>45393.25</v>
      </c>
      <c r="G7" s="9">
        <v>45393.25</v>
      </c>
      <c r="H7" s="2"/>
    </row>
    <row r="8" spans="1:8" s="4" customFormat="1" ht="20.25" customHeight="1" x14ac:dyDescent="0.25">
      <c r="A8" s="38">
        <v>500</v>
      </c>
      <c r="B8" s="236" t="s">
        <v>499</v>
      </c>
      <c r="C8" s="236"/>
      <c r="D8" s="236"/>
      <c r="E8" s="39">
        <v>6</v>
      </c>
      <c r="F8" s="8">
        <v>32618.55</v>
      </c>
      <c r="G8" s="9">
        <v>32618.55</v>
      </c>
      <c r="H8" s="2"/>
    </row>
    <row r="9" spans="1:8" s="4" customFormat="1" ht="20.25" customHeight="1" x14ac:dyDescent="0.25">
      <c r="A9" s="38">
        <v>300</v>
      </c>
      <c r="B9" s="236" t="s">
        <v>500</v>
      </c>
      <c r="C9" s="236"/>
      <c r="D9" s="236"/>
      <c r="E9" s="39">
        <v>8</v>
      </c>
      <c r="F9" s="8">
        <v>36651.699999999997</v>
      </c>
      <c r="G9" s="9">
        <v>36651.699999999997</v>
      </c>
      <c r="H9" s="2"/>
    </row>
    <row r="10" spans="1:8" s="4" customFormat="1" ht="20.25" customHeight="1" x14ac:dyDescent="0.25">
      <c r="A10" s="38">
        <v>500</v>
      </c>
      <c r="B10" s="236" t="s">
        <v>501</v>
      </c>
      <c r="C10" s="236"/>
      <c r="D10" s="236"/>
      <c r="E10" s="39">
        <v>8</v>
      </c>
      <c r="F10" s="8">
        <v>30658.9</v>
      </c>
      <c r="G10" s="9">
        <v>30658.9</v>
      </c>
      <c r="H10" s="2"/>
    </row>
    <row r="11" spans="1:8" s="4" customFormat="1" ht="20.25" customHeight="1" x14ac:dyDescent="0.25">
      <c r="A11" s="38">
        <v>500</v>
      </c>
      <c r="B11" s="236" t="s">
        <v>502</v>
      </c>
      <c r="C11" s="236"/>
      <c r="D11" s="236"/>
      <c r="E11" s="39">
        <v>8</v>
      </c>
      <c r="F11" s="8">
        <v>30658.9</v>
      </c>
      <c r="G11" s="9">
        <v>30658.9</v>
      </c>
      <c r="H11" s="2"/>
    </row>
    <row r="12" spans="1:8" ht="20.25" customHeight="1" x14ac:dyDescent="0.25">
      <c r="A12" s="38">
        <v>21</v>
      </c>
      <c r="B12" s="236" t="s">
        <v>183</v>
      </c>
      <c r="C12" s="236"/>
      <c r="D12" s="236"/>
      <c r="E12" s="39">
        <v>2</v>
      </c>
      <c r="F12" s="175">
        <v>16779.040000000005</v>
      </c>
      <c r="G12" s="9">
        <v>16779.040000000005</v>
      </c>
    </row>
    <row r="13" spans="1:8" ht="20.25" customHeight="1" x14ac:dyDescent="0.25">
      <c r="A13" s="38">
        <v>26</v>
      </c>
      <c r="B13" s="236" t="s">
        <v>155</v>
      </c>
      <c r="C13" s="236"/>
      <c r="D13" s="236"/>
      <c r="E13" s="39">
        <v>16</v>
      </c>
      <c r="F13" s="175">
        <v>16779.040000000005</v>
      </c>
      <c r="G13" s="9">
        <v>16779.040000000005</v>
      </c>
    </row>
    <row r="14" spans="1:8" ht="20.25" customHeight="1" x14ac:dyDescent="0.25">
      <c r="A14" s="38">
        <v>21</v>
      </c>
      <c r="B14" s="236" t="s">
        <v>503</v>
      </c>
      <c r="C14" s="236"/>
      <c r="D14" s="236"/>
      <c r="E14" s="39">
        <v>27</v>
      </c>
      <c r="F14" s="175">
        <v>16779.040000000005</v>
      </c>
      <c r="G14" s="9">
        <v>16779.040000000005</v>
      </c>
    </row>
    <row r="15" spans="1:8" ht="20.25" customHeight="1" x14ac:dyDescent="0.25">
      <c r="A15" s="38">
        <v>21</v>
      </c>
      <c r="B15" s="236" t="s">
        <v>187</v>
      </c>
      <c r="C15" s="236"/>
      <c r="D15" s="236"/>
      <c r="E15" s="39">
        <v>15</v>
      </c>
      <c r="F15" s="175">
        <v>16779.040000000005</v>
      </c>
      <c r="G15" s="9">
        <v>16779.040000000005</v>
      </c>
      <c r="H15" s="47"/>
    </row>
    <row r="16" spans="1:8" ht="20.25" customHeight="1" x14ac:dyDescent="0.25">
      <c r="A16" s="38" t="s">
        <v>504</v>
      </c>
      <c r="B16" s="236" t="s">
        <v>505</v>
      </c>
      <c r="C16" s="236"/>
      <c r="D16" s="236"/>
      <c r="E16" s="39">
        <v>1</v>
      </c>
      <c r="F16" s="8">
        <v>16786.540000000005</v>
      </c>
      <c r="G16" s="9">
        <v>16786.540000000005</v>
      </c>
      <c r="H16" s="47"/>
    </row>
    <row r="17" spans="1:8" ht="20.25" customHeight="1" x14ac:dyDescent="0.25">
      <c r="A17" s="38">
        <v>21</v>
      </c>
      <c r="B17" s="236" t="s">
        <v>506</v>
      </c>
      <c r="C17" s="236"/>
      <c r="D17" s="236"/>
      <c r="E17" s="39">
        <v>14</v>
      </c>
      <c r="F17" s="175">
        <v>16779.040000000005</v>
      </c>
      <c r="G17" s="9">
        <v>16779.040000000005</v>
      </c>
      <c r="H17" s="47"/>
    </row>
    <row r="18" spans="1:8" ht="20.25" customHeight="1" x14ac:dyDescent="0.25">
      <c r="A18" s="38">
        <v>27</v>
      </c>
      <c r="B18" s="236" t="s">
        <v>174</v>
      </c>
      <c r="C18" s="236"/>
      <c r="D18" s="236"/>
      <c r="E18" s="39">
        <v>24</v>
      </c>
      <c r="F18" s="175">
        <v>16779.040000000005</v>
      </c>
      <c r="G18" s="9">
        <v>16779.040000000005</v>
      </c>
      <c r="H18" s="47"/>
    </row>
    <row r="19" spans="1:8" ht="20.25" customHeight="1" x14ac:dyDescent="0.25">
      <c r="A19" s="38">
        <v>21</v>
      </c>
      <c r="B19" s="236" t="s">
        <v>507</v>
      </c>
      <c r="C19" s="236"/>
      <c r="D19" s="236"/>
      <c r="E19" s="39">
        <v>22</v>
      </c>
      <c r="F19" s="175">
        <v>16779.040000000005</v>
      </c>
      <c r="G19" s="9">
        <v>16779.040000000005</v>
      </c>
      <c r="H19" s="47"/>
    </row>
    <row r="20" spans="1:8" ht="20.25" customHeight="1" x14ac:dyDescent="0.25">
      <c r="A20" s="38">
        <v>21</v>
      </c>
      <c r="B20" s="236" t="s">
        <v>508</v>
      </c>
      <c r="C20" s="236"/>
      <c r="D20" s="236"/>
      <c r="E20" s="39">
        <v>6</v>
      </c>
      <c r="F20" s="175">
        <v>16779.040000000005</v>
      </c>
      <c r="G20" s="9">
        <v>16779.040000000005</v>
      </c>
      <c r="H20" s="47"/>
    </row>
    <row r="21" spans="1:8" ht="20.25" customHeight="1" x14ac:dyDescent="0.25">
      <c r="A21" s="38">
        <v>26</v>
      </c>
      <c r="B21" s="236" t="s">
        <v>509</v>
      </c>
      <c r="C21" s="236"/>
      <c r="D21" s="236"/>
      <c r="E21" s="39">
        <v>12</v>
      </c>
      <c r="F21" s="175">
        <v>16779.040000000005</v>
      </c>
      <c r="G21" s="9">
        <v>16779.040000000005</v>
      </c>
      <c r="H21" s="47"/>
    </row>
    <row r="22" spans="1:8" ht="20.25" customHeight="1" x14ac:dyDescent="0.25">
      <c r="A22" s="38">
        <v>21</v>
      </c>
      <c r="B22" s="236" t="s">
        <v>510</v>
      </c>
      <c r="C22" s="236"/>
      <c r="D22" s="236"/>
      <c r="E22" s="39">
        <v>21</v>
      </c>
      <c r="F22" s="175">
        <v>16779.040000000005</v>
      </c>
      <c r="G22" s="9">
        <v>16779.040000000005</v>
      </c>
      <c r="H22" s="47"/>
    </row>
    <row r="23" spans="1:8" ht="20.25" customHeight="1" x14ac:dyDescent="0.25">
      <c r="A23" s="38">
        <v>27</v>
      </c>
      <c r="B23" s="236" t="s">
        <v>511</v>
      </c>
      <c r="C23" s="236"/>
      <c r="D23" s="236"/>
      <c r="E23" s="39">
        <v>1</v>
      </c>
      <c r="F23" s="175">
        <v>16779.040000000005</v>
      </c>
      <c r="G23" s="9">
        <v>16779.040000000005</v>
      </c>
      <c r="H23" s="47"/>
    </row>
    <row r="24" spans="1:8" ht="20.25" customHeight="1" x14ac:dyDescent="0.25">
      <c r="A24" s="38">
        <v>26</v>
      </c>
      <c r="B24" s="236" t="s">
        <v>512</v>
      </c>
      <c r="C24" s="236"/>
      <c r="D24" s="236"/>
      <c r="E24" s="39">
        <v>4</v>
      </c>
      <c r="F24" s="175">
        <v>16779.040000000005</v>
      </c>
      <c r="G24" s="9">
        <v>16779.040000000005</v>
      </c>
      <c r="H24" s="47"/>
    </row>
    <row r="25" spans="1:8" ht="20.25" customHeight="1" x14ac:dyDescent="0.25">
      <c r="A25" s="38">
        <v>23</v>
      </c>
      <c r="B25" s="236" t="s">
        <v>513</v>
      </c>
      <c r="C25" s="236"/>
      <c r="D25" s="236"/>
      <c r="E25" s="39">
        <v>17</v>
      </c>
      <c r="F25" s="175">
        <v>16779.040000000005</v>
      </c>
      <c r="G25" s="9">
        <v>16779.040000000005</v>
      </c>
      <c r="H25" s="47"/>
    </row>
    <row r="26" spans="1:8" ht="20.25" customHeight="1" x14ac:dyDescent="0.25">
      <c r="A26" s="38" t="s">
        <v>504</v>
      </c>
      <c r="B26" s="236" t="s">
        <v>514</v>
      </c>
      <c r="C26" s="236"/>
      <c r="D26" s="236"/>
      <c r="E26" s="39">
        <v>4</v>
      </c>
      <c r="F26" s="8">
        <v>16786.540000000005</v>
      </c>
      <c r="G26" s="9">
        <v>16786.540000000005</v>
      </c>
      <c r="H26" s="47"/>
    </row>
    <row r="27" spans="1:8" ht="20.25" customHeight="1" x14ac:dyDescent="0.25">
      <c r="A27" s="38">
        <v>21</v>
      </c>
      <c r="B27" s="236" t="s">
        <v>308</v>
      </c>
      <c r="C27" s="236"/>
      <c r="D27" s="236"/>
      <c r="E27" s="39">
        <v>1</v>
      </c>
      <c r="F27" s="175">
        <v>16779.040000000005</v>
      </c>
      <c r="G27" s="9">
        <v>16779.040000000005</v>
      </c>
      <c r="H27" s="47"/>
    </row>
    <row r="28" spans="1:8" ht="20.25" customHeight="1" x14ac:dyDescent="0.25">
      <c r="A28" s="38">
        <v>27</v>
      </c>
      <c r="B28" s="236" t="s">
        <v>515</v>
      </c>
      <c r="C28" s="236"/>
      <c r="D28" s="236"/>
      <c r="E28" s="39">
        <v>9</v>
      </c>
      <c r="F28" s="175">
        <v>16779.040000000005</v>
      </c>
      <c r="G28" s="9">
        <v>16779.040000000005</v>
      </c>
      <c r="H28" s="47"/>
    </row>
    <row r="29" spans="1:8" ht="20.25" customHeight="1" x14ac:dyDescent="0.25">
      <c r="A29" s="38">
        <v>21</v>
      </c>
      <c r="B29" s="236" t="s">
        <v>516</v>
      </c>
      <c r="C29" s="236"/>
      <c r="D29" s="236"/>
      <c r="E29" s="39">
        <v>5</v>
      </c>
      <c r="F29" s="175">
        <v>16779.040000000005</v>
      </c>
      <c r="G29" s="9">
        <v>16779.040000000005</v>
      </c>
      <c r="H29" s="47"/>
    </row>
    <row r="30" spans="1:8" ht="20.25" customHeight="1" x14ac:dyDescent="0.25">
      <c r="A30" s="38" t="s">
        <v>504</v>
      </c>
      <c r="B30" s="236" t="s">
        <v>517</v>
      </c>
      <c r="C30" s="236"/>
      <c r="D30" s="236"/>
      <c r="E30" s="39">
        <v>15</v>
      </c>
      <c r="F30" s="8">
        <v>16786.540000000005</v>
      </c>
      <c r="G30" s="9">
        <v>16786.540000000005</v>
      </c>
      <c r="H30" s="47"/>
    </row>
    <row r="31" spans="1:8" ht="20.25" customHeight="1" x14ac:dyDescent="0.25">
      <c r="A31" s="38">
        <v>24</v>
      </c>
      <c r="B31" s="236" t="s">
        <v>518</v>
      </c>
      <c r="C31" s="236"/>
      <c r="D31" s="236"/>
      <c r="E31" s="39">
        <v>7</v>
      </c>
      <c r="F31" s="175">
        <v>16779.040000000005</v>
      </c>
      <c r="G31" s="9">
        <v>16779.040000000005</v>
      </c>
      <c r="H31" s="47"/>
    </row>
    <row r="32" spans="1:8" s="2" customFormat="1" ht="33.5" customHeight="1" x14ac:dyDescent="0.25">
      <c r="A32" s="213" t="s">
        <v>13</v>
      </c>
      <c r="B32" s="214"/>
      <c r="C32" s="214"/>
      <c r="D32" s="214"/>
      <c r="E32" s="11">
        <f>SUM(E6:E31)</f>
        <v>258</v>
      </c>
      <c r="F32" s="12"/>
      <c r="G32" s="13"/>
    </row>
    <row r="33" spans="1:10" s="2" customFormat="1" x14ac:dyDescent="0.25">
      <c r="A33" s="251" t="s">
        <v>14</v>
      </c>
      <c r="B33" s="252"/>
      <c r="C33" s="252"/>
      <c r="D33" s="252"/>
      <c r="E33" s="252"/>
      <c r="F33" s="252"/>
      <c r="G33" s="253"/>
    </row>
    <row r="34" spans="1:10" s="2" customFormat="1" ht="14.75" customHeight="1" x14ac:dyDescent="0.25">
      <c r="A34" s="243" t="s">
        <v>15</v>
      </c>
      <c r="B34" s="244"/>
      <c r="C34" s="244"/>
      <c r="D34" s="244"/>
      <c r="E34" s="51">
        <v>0</v>
      </c>
      <c r="F34" s="52"/>
      <c r="G34" s="53"/>
    </row>
    <row r="35" spans="1:10" s="2" customFormat="1" x14ac:dyDescent="0.25">
      <c r="A35" s="208" t="s">
        <v>16</v>
      </c>
      <c r="B35" s="209"/>
      <c r="C35" s="209"/>
      <c r="D35" s="209"/>
      <c r="E35" s="209"/>
      <c r="F35" s="209"/>
      <c r="G35" s="210"/>
    </row>
    <row r="36" spans="1:10" s="2" customFormat="1" ht="23.25" customHeight="1" x14ac:dyDescent="0.25">
      <c r="A36" s="26"/>
      <c r="B36" s="254" t="s">
        <v>519</v>
      </c>
      <c r="C36" s="254"/>
      <c r="D36" s="254"/>
      <c r="E36" s="27">
        <v>3553</v>
      </c>
      <c r="F36" s="59">
        <v>945.29</v>
      </c>
      <c r="G36" s="60">
        <v>945.29</v>
      </c>
      <c r="H36" s="4"/>
      <c r="I36" s="4"/>
      <c r="J36" s="4"/>
    </row>
    <row r="37" spans="1:10" s="2" customFormat="1" ht="27.75" customHeight="1" x14ac:dyDescent="0.25">
      <c r="A37" s="243" t="s">
        <v>19</v>
      </c>
      <c r="B37" s="244"/>
      <c r="C37" s="244"/>
      <c r="D37" s="244"/>
      <c r="E37" s="51">
        <f>SUM(E36)</f>
        <v>3553</v>
      </c>
      <c r="F37" s="52"/>
      <c r="G37" s="53"/>
      <c r="H37" s="363"/>
      <c r="I37" s="363"/>
      <c r="J37" s="363"/>
    </row>
    <row r="38" spans="1:10" s="2" customFormat="1" x14ac:dyDescent="0.25">
      <c r="A38" s="245" t="s">
        <v>20</v>
      </c>
      <c r="B38" s="246"/>
      <c r="C38" s="246"/>
      <c r="D38" s="246"/>
      <c r="E38" s="54">
        <v>258</v>
      </c>
      <c r="F38" s="55"/>
      <c r="G38" s="56"/>
      <c r="H38" s="363"/>
      <c r="I38" s="363"/>
      <c r="J38" s="363"/>
    </row>
    <row r="39" spans="1:10" s="2" customFormat="1" ht="18.5" customHeight="1" x14ac:dyDescent="0.25">
      <c r="A39" s="241" t="s">
        <v>21</v>
      </c>
      <c r="B39" s="241"/>
      <c r="C39" s="241"/>
      <c r="D39" s="241"/>
      <c r="E39" s="241"/>
      <c r="F39" s="241"/>
      <c r="G39" s="241"/>
      <c r="H39" s="363"/>
      <c r="I39" s="363"/>
      <c r="J39" s="363"/>
    </row>
    <row r="40" spans="1:10" s="2" customFormat="1" ht="12" customHeight="1" x14ac:dyDescent="0.25">
      <c r="A40" s="57"/>
      <c r="B40" s="57"/>
      <c r="C40" s="57"/>
      <c r="D40" s="57"/>
      <c r="E40" s="57"/>
      <c r="F40" s="57"/>
      <c r="G40" s="57"/>
    </row>
    <row r="41" spans="1:10" s="2" customFormat="1" ht="33.75" customHeight="1" x14ac:dyDescent="0.25"/>
    <row r="42" spans="1:10" x14ac:dyDescent="0.25">
      <c r="A42" s="2"/>
      <c r="B42" s="3"/>
      <c r="C42" s="3"/>
      <c r="D42" s="3"/>
      <c r="E42" s="3"/>
      <c r="F42" s="3"/>
      <c r="G42" s="3"/>
      <c r="H42" s="3"/>
    </row>
    <row r="43" spans="1:10" x14ac:dyDescent="0.25">
      <c r="A43" s="2"/>
      <c r="B43" s="3"/>
      <c r="C43" s="3"/>
      <c r="D43" s="3"/>
      <c r="E43" s="3"/>
      <c r="F43" s="3"/>
      <c r="G43" s="3"/>
      <c r="H43" s="3"/>
    </row>
    <row r="44" spans="1:10" x14ac:dyDescent="0.25">
      <c r="A44" s="2"/>
      <c r="B44" s="3"/>
      <c r="C44" s="3"/>
      <c r="D44" s="3"/>
      <c r="E44" s="3"/>
      <c r="F44" s="3"/>
      <c r="G44" s="3"/>
      <c r="H44" s="3"/>
    </row>
    <row r="45" spans="1:10" x14ac:dyDescent="0.25">
      <c r="A45" s="2"/>
      <c r="B45" s="3"/>
      <c r="C45" s="3"/>
      <c r="D45" s="3"/>
      <c r="E45" s="3"/>
      <c r="F45" s="3"/>
      <c r="G45" s="3"/>
      <c r="H45" s="3"/>
    </row>
    <row r="46" spans="1:10" x14ac:dyDescent="0.25">
      <c r="A46" s="2"/>
      <c r="B46" s="3"/>
      <c r="C46" s="3"/>
      <c r="D46" s="3"/>
      <c r="E46" s="3"/>
      <c r="F46" s="3"/>
      <c r="G46" s="3"/>
      <c r="H46" s="3"/>
    </row>
    <row r="47" spans="1:10" x14ac:dyDescent="0.25">
      <c r="A47" s="2"/>
      <c r="B47" s="3"/>
      <c r="C47" s="3"/>
      <c r="D47" s="3"/>
      <c r="E47" s="3"/>
      <c r="F47" s="3"/>
      <c r="G47" s="3"/>
      <c r="H47" s="3"/>
    </row>
    <row r="48" spans="1:10" x14ac:dyDescent="0.25">
      <c r="A48" s="2"/>
      <c r="B48" s="3"/>
      <c r="C48" s="3"/>
      <c r="D48" s="3"/>
      <c r="E48" s="3"/>
      <c r="F48" s="3"/>
      <c r="G48" s="3"/>
      <c r="H48" s="3"/>
    </row>
    <row r="49" spans="1:8" x14ac:dyDescent="0.25">
      <c r="A49" s="2"/>
      <c r="B49" s="3"/>
      <c r="C49" s="3"/>
      <c r="D49" s="3"/>
      <c r="E49" s="3"/>
      <c r="F49" s="3"/>
      <c r="G49" s="3"/>
      <c r="H49" s="3"/>
    </row>
    <row r="50" spans="1:8" x14ac:dyDescent="0.25">
      <c r="A50" s="2"/>
      <c r="B50" s="3"/>
      <c r="C50" s="3"/>
      <c r="D50" s="3"/>
      <c r="E50" s="3"/>
      <c r="F50" s="3"/>
      <c r="G50" s="3"/>
      <c r="H50" s="3"/>
    </row>
  </sheetData>
  <mergeCells count="40">
    <mergeCell ref="B6:D6"/>
    <mergeCell ref="A2:G2"/>
    <mergeCell ref="A3:A4"/>
    <mergeCell ref="B3:D4"/>
    <mergeCell ref="E3:E4"/>
    <mergeCell ref="A5:G5"/>
    <mergeCell ref="B18:D18"/>
    <mergeCell ref="B7:D7"/>
    <mergeCell ref="B8:D8"/>
    <mergeCell ref="B9:D9"/>
    <mergeCell ref="B10:D10"/>
    <mergeCell ref="B11:D11"/>
    <mergeCell ref="B12:D12"/>
    <mergeCell ref="B13:D13"/>
    <mergeCell ref="B14:D14"/>
    <mergeCell ref="B15:D15"/>
    <mergeCell ref="B16:D16"/>
    <mergeCell ref="B17:D17"/>
    <mergeCell ref="B30:D30"/>
    <mergeCell ref="B19:D19"/>
    <mergeCell ref="B20:D20"/>
    <mergeCell ref="B21:D21"/>
    <mergeCell ref="B22:D22"/>
    <mergeCell ref="B23:D23"/>
    <mergeCell ref="B24:D24"/>
    <mergeCell ref="B25:D25"/>
    <mergeCell ref="B26:D26"/>
    <mergeCell ref="B27:D27"/>
    <mergeCell ref="B28:D28"/>
    <mergeCell ref="B29:D29"/>
    <mergeCell ref="A37:D37"/>
    <mergeCell ref="H37:J39"/>
    <mergeCell ref="A38:D38"/>
    <mergeCell ref="A39:G39"/>
    <mergeCell ref="B31:D31"/>
    <mergeCell ref="A32:D32"/>
    <mergeCell ref="A33:G33"/>
    <mergeCell ref="A34:D34"/>
    <mergeCell ref="A35:G35"/>
    <mergeCell ref="B36:D36"/>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0DB50-9890-4DEC-9E58-37AB5B29F940}">
  <dimension ref="A2:N33"/>
  <sheetViews>
    <sheetView workbookViewId="0">
      <selection activeCell="A2" sqref="A2:D24"/>
    </sheetView>
  </sheetViews>
  <sheetFormatPr baseColWidth="10" defaultColWidth="11.453125" defaultRowHeight="10.5" x14ac:dyDescent="0.25"/>
  <cols>
    <col min="1" max="1" width="13.36328125" style="24" customWidth="1"/>
    <col min="2" max="2" width="18" style="24" customWidth="1"/>
    <col min="3" max="3" width="40.36328125" style="24" customWidth="1"/>
    <col min="4" max="4" width="15.6328125" style="4" customWidth="1"/>
    <col min="5" max="16384" width="11.453125" style="24"/>
  </cols>
  <sheetData>
    <row r="2" spans="1:14" ht="67" customHeight="1" x14ac:dyDescent="0.25">
      <c r="A2" s="226" t="s">
        <v>520</v>
      </c>
      <c r="B2" s="227"/>
      <c r="C2" s="227"/>
      <c r="D2" s="228"/>
    </row>
    <row r="3" spans="1:14" x14ac:dyDescent="0.25">
      <c r="A3" s="1" t="s">
        <v>23</v>
      </c>
      <c r="B3" s="1" t="s">
        <v>24</v>
      </c>
      <c r="C3" s="1" t="s">
        <v>25</v>
      </c>
      <c r="D3" s="159" t="s">
        <v>26</v>
      </c>
    </row>
    <row r="4" spans="1:14" x14ac:dyDescent="0.25">
      <c r="A4" s="229" t="s">
        <v>27</v>
      </c>
      <c r="B4" s="27">
        <v>1130</v>
      </c>
      <c r="C4" s="28" t="s">
        <v>28</v>
      </c>
      <c r="D4" s="29">
        <v>75015830</v>
      </c>
    </row>
    <row r="5" spans="1:14" x14ac:dyDescent="0.25">
      <c r="A5" s="229"/>
      <c r="B5" s="27">
        <v>1210</v>
      </c>
      <c r="C5" s="28" t="s">
        <v>29</v>
      </c>
      <c r="D5" s="29">
        <v>0</v>
      </c>
    </row>
    <row r="6" spans="1:14" x14ac:dyDescent="0.25">
      <c r="A6" s="229"/>
      <c r="B6" s="27">
        <v>1220</v>
      </c>
      <c r="C6" s="28" t="s">
        <v>30</v>
      </c>
      <c r="D6" s="29">
        <v>0</v>
      </c>
    </row>
    <row r="7" spans="1:14" x14ac:dyDescent="0.25">
      <c r="A7" s="229"/>
      <c r="B7" s="27">
        <v>1230</v>
      </c>
      <c r="C7" s="28" t="s">
        <v>31</v>
      </c>
      <c r="D7" s="29">
        <v>0</v>
      </c>
    </row>
    <row r="8" spans="1:14" x14ac:dyDescent="0.25">
      <c r="A8" s="229"/>
      <c r="B8" s="27">
        <v>1310</v>
      </c>
      <c r="C8" s="28" t="s">
        <v>32</v>
      </c>
      <c r="D8" s="29">
        <v>1810512</v>
      </c>
    </row>
    <row r="9" spans="1:14" x14ac:dyDescent="0.25">
      <c r="A9" s="229"/>
      <c r="B9" s="27">
        <v>1340</v>
      </c>
      <c r="C9" s="28" t="s">
        <v>34</v>
      </c>
      <c r="D9" s="29">
        <v>3939252</v>
      </c>
    </row>
    <row r="10" spans="1:14" x14ac:dyDescent="0.25">
      <c r="A10" s="229"/>
      <c r="B10" s="27">
        <v>1540</v>
      </c>
      <c r="C10" s="28" t="s">
        <v>35</v>
      </c>
      <c r="D10" s="29">
        <v>20887680</v>
      </c>
    </row>
    <row r="11" spans="1:14" ht="11" thickBot="1" x14ac:dyDescent="0.3">
      <c r="A11" s="229"/>
      <c r="B11" s="27">
        <v>1590</v>
      </c>
      <c r="C11" s="28" t="s">
        <v>36</v>
      </c>
      <c r="D11" s="29">
        <v>0</v>
      </c>
    </row>
    <row r="12" spans="1:14" x14ac:dyDescent="0.25">
      <c r="A12" s="230" t="s">
        <v>37</v>
      </c>
      <c r="B12" s="30">
        <v>1310</v>
      </c>
      <c r="C12" s="28" t="s">
        <v>32</v>
      </c>
      <c r="D12" s="29">
        <v>0</v>
      </c>
    </row>
    <row r="13" spans="1:14" x14ac:dyDescent="0.25">
      <c r="A13" s="231"/>
      <c r="B13" s="30">
        <v>1320</v>
      </c>
      <c r="C13" s="28" t="s">
        <v>33</v>
      </c>
      <c r="D13" s="29">
        <v>12644055</v>
      </c>
    </row>
    <row r="14" spans="1:14" x14ac:dyDescent="0.25">
      <c r="A14" s="231"/>
      <c r="B14" s="30">
        <v>1540</v>
      </c>
      <c r="C14" s="28" t="s">
        <v>35</v>
      </c>
      <c r="D14" s="29">
        <v>487264</v>
      </c>
    </row>
    <row r="15" spans="1:14" x14ac:dyDescent="0.25">
      <c r="A15" s="231"/>
      <c r="B15" s="30">
        <v>1550</v>
      </c>
      <c r="C15" s="28" t="s">
        <v>38</v>
      </c>
      <c r="D15" s="29">
        <v>468221</v>
      </c>
      <c r="G15" s="354"/>
      <c r="H15" s="354"/>
      <c r="I15" s="354"/>
      <c r="K15" s="354"/>
      <c r="L15" s="354"/>
      <c r="M15" s="354"/>
      <c r="N15" s="2"/>
    </row>
    <row r="16" spans="1:14" x14ac:dyDescent="0.25">
      <c r="A16" s="231"/>
      <c r="B16" s="30">
        <v>1590</v>
      </c>
      <c r="C16" s="28" t="s">
        <v>36</v>
      </c>
      <c r="D16" s="29">
        <v>0</v>
      </c>
      <c r="G16" s="354"/>
      <c r="H16" s="354"/>
      <c r="I16" s="354"/>
      <c r="N16" s="2"/>
    </row>
    <row r="17" spans="1:14" ht="11" thickBot="1" x14ac:dyDescent="0.3">
      <c r="A17" s="231"/>
      <c r="B17" s="30">
        <v>1710</v>
      </c>
      <c r="C17" s="28" t="s">
        <v>39</v>
      </c>
      <c r="D17" s="29">
        <v>0</v>
      </c>
      <c r="G17" s="354"/>
      <c r="H17" s="354"/>
      <c r="I17" s="354"/>
      <c r="K17" s="354"/>
      <c r="L17" s="354"/>
      <c r="M17" s="354"/>
      <c r="N17" s="2"/>
    </row>
    <row r="18" spans="1:14" x14ac:dyDescent="0.25">
      <c r="A18" s="230" t="s">
        <v>40</v>
      </c>
      <c r="B18" s="30">
        <v>1410</v>
      </c>
      <c r="C18" s="28" t="s">
        <v>41</v>
      </c>
      <c r="D18" s="29">
        <v>11854464</v>
      </c>
      <c r="N18" s="2"/>
    </row>
    <row r="19" spans="1:14" x14ac:dyDescent="0.25">
      <c r="A19" s="231"/>
      <c r="B19" s="30">
        <v>1420</v>
      </c>
      <c r="C19" s="28" t="s">
        <v>42</v>
      </c>
      <c r="D19" s="29">
        <v>3793236</v>
      </c>
    </row>
    <row r="20" spans="1:14" x14ac:dyDescent="0.25">
      <c r="A20" s="231"/>
      <c r="B20" s="30">
        <v>1430</v>
      </c>
      <c r="C20" s="28" t="s">
        <v>43</v>
      </c>
      <c r="D20" s="29">
        <v>1403220</v>
      </c>
    </row>
    <row r="21" spans="1:14" x14ac:dyDescent="0.25">
      <c r="A21" s="231"/>
      <c r="B21" s="30">
        <v>1440</v>
      </c>
      <c r="C21" s="28" t="s">
        <v>44</v>
      </c>
      <c r="D21" s="29">
        <v>0</v>
      </c>
    </row>
    <row r="22" spans="1:14" x14ac:dyDescent="0.25">
      <c r="A22" s="231"/>
      <c r="B22" s="30">
        <v>1510</v>
      </c>
      <c r="C22" s="28" t="s">
        <v>45</v>
      </c>
      <c r="D22" s="29">
        <v>0</v>
      </c>
    </row>
    <row r="23" spans="1:14" x14ac:dyDescent="0.25">
      <c r="A23" s="32" t="s">
        <v>46</v>
      </c>
      <c r="B23" s="33">
        <v>1610</v>
      </c>
      <c r="C23" s="34" t="s">
        <v>47</v>
      </c>
      <c r="D23" s="158"/>
    </row>
    <row r="24" spans="1:14" x14ac:dyDescent="0.25">
      <c r="A24" s="232" t="s">
        <v>48</v>
      </c>
      <c r="B24" s="233"/>
      <c r="C24" s="233"/>
      <c r="D24" s="71">
        <f>SUM(D4:D23)</f>
        <v>132303734</v>
      </c>
    </row>
    <row r="26" spans="1:14" x14ac:dyDescent="0.25">
      <c r="D26" s="24"/>
    </row>
    <row r="27" spans="1:14" x14ac:dyDescent="0.25">
      <c r="A27" s="161"/>
      <c r="D27" s="24"/>
    </row>
    <row r="28" spans="1:14" x14ac:dyDescent="0.25">
      <c r="A28" s="64"/>
      <c r="D28" s="24"/>
    </row>
    <row r="29" spans="1:14" x14ac:dyDescent="0.25">
      <c r="A29" s="64"/>
      <c r="D29" s="24"/>
    </row>
    <row r="30" spans="1:14" x14ac:dyDescent="0.25">
      <c r="D30" s="24"/>
    </row>
    <row r="31" spans="1:14" x14ac:dyDescent="0.25">
      <c r="A31" s="24" t="s">
        <v>521</v>
      </c>
      <c r="D31" s="24"/>
    </row>
    <row r="32" spans="1:14" x14ac:dyDescent="0.25">
      <c r="D32" s="24"/>
    </row>
    <row r="33" spans="4:4" x14ac:dyDescent="0.25">
      <c r="D33" s="24"/>
    </row>
  </sheetData>
  <mergeCells count="10">
    <mergeCell ref="G15:I15"/>
    <mergeCell ref="K15:M15"/>
    <mergeCell ref="G16:I16"/>
    <mergeCell ref="G17:I17"/>
    <mergeCell ref="K17:M17"/>
    <mergeCell ref="A18:A22"/>
    <mergeCell ref="A24:C24"/>
    <mergeCell ref="A2:D2"/>
    <mergeCell ref="A4:A11"/>
    <mergeCell ref="A12:A17"/>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C32B8-3DFA-44C3-ACFB-96D8CB5BF044}">
  <dimension ref="A2:H43"/>
  <sheetViews>
    <sheetView workbookViewId="0">
      <selection sqref="A1:XFD1048576"/>
    </sheetView>
  </sheetViews>
  <sheetFormatPr baseColWidth="10" defaultColWidth="11.54296875" defaultRowHeight="10.5" x14ac:dyDescent="0.25"/>
  <cols>
    <col min="1" max="3" width="12.6328125" style="24" customWidth="1"/>
    <col min="4" max="4" width="20.08984375" style="24" customWidth="1"/>
    <col min="5" max="5" width="9.453125" style="24" customWidth="1"/>
    <col min="6" max="6" width="12.36328125" style="24" customWidth="1"/>
    <col min="7" max="7" width="13.90625" style="24" customWidth="1"/>
    <col min="8" max="8" width="5.36328125" style="2" customWidth="1"/>
    <col min="9" max="16384" width="11.54296875" style="3"/>
  </cols>
  <sheetData>
    <row r="2" spans="1:8" ht="80" customHeight="1" x14ac:dyDescent="0.25">
      <c r="A2" s="206" t="s">
        <v>522</v>
      </c>
      <c r="B2" s="207"/>
      <c r="C2" s="207"/>
      <c r="D2" s="207"/>
      <c r="E2" s="207"/>
      <c r="F2" s="207"/>
      <c r="G2" s="207"/>
    </row>
    <row r="3" spans="1:8" s="4" customFormat="1" ht="17" customHeight="1" x14ac:dyDescent="0.25">
      <c r="A3" s="206" t="s">
        <v>1</v>
      </c>
      <c r="B3" s="206" t="s">
        <v>2</v>
      </c>
      <c r="C3" s="206"/>
      <c r="D3" s="206"/>
      <c r="E3" s="206" t="s">
        <v>3</v>
      </c>
      <c r="F3" s="1" t="s">
        <v>4</v>
      </c>
      <c r="G3" s="1" t="s">
        <v>5</v>
      </c>
      <c r="H3" s="2"/>
    </row>
    <row r="4" spans="1:8" s="4" customFormat="1" ht="25.25" customHeight="1" x14ac:dyDescent="0.25">
      <c r="A4" s="206"/>
      <c r="B4" s="206"/>
      <c r="C4" s="206"/>
      <c r="D4" s="206"/>
      <c r="E4" s="206"/>
      <c r="F4" s="1" t="s">
        <v>6</v>
      </c>
      <c r="G4" s="1" t="s">
        <v>7</v>
      </c>
      <c r="H4" s="2"/>
    </row>
    <row r="5" spans="1:8" s="4" customFormat="1" x14ac:dyDescent="0.25">
      <c r="A5" s="208" t="s">
        <v>8</v>
      </c>
      <c r="B5" s="209"/>
      <c r="C5" s="209"/>
      <c r="D5" s="209"/>
      <c r="E5" s="209"/>
      <c r="F5" s="209"/>
      <c r="G5" s="210"/>
      <c r="H5" s="2"/>
    </row>
    <row r="6" spans="1:8" s="4" customFormat="1" ht="20.25" customHeight="1" x14ac:dyDescent="0.25">
      <c r="A6" s="26" t="s">
        <v>523</v>
      </c>
      <c r="B6" s="247" t="s">
        <v>524</v>
      </c>
      <c r="C6" s="247"/>
      <c r="D6" s="247"/>
      <c r="E6" s="30">
        <v>1</v>
      </c>
      <c r="F6" s="8">
        <v>91054</v>
      </c>
      <c r="G6" s="9">
        <v>91054</v>
      </c>
      <c r="H6" s="2"/>
    </row>
    <row r="7" spans="1:8" s="4" customFormat="1" ht="20.25" customHeight="1" x14ac:dyDescent="0.25">
      <c r="A7" s="26" t="s">
        <v>525</v>
      </c>
      <c r="B7" s="365" t="s">
        <v>526</v>
      </c>
      <c r="C7" s="365"/>
      <c r="D7" s="365"/>
      <c r="E7" s="30">
        <v>1</v>
      </c>
      <c r="F7" s="8">
        <v>52970</v>
      </c>
      <c r="G7" s="9">
        <v>52970</v>
      </c>
      <c r="H7" s="2"/>
    </row>
    <row r="8" spans="1:8" s="4" customFormat="1" ht="20.25" customHeight="1" x14ac:dyDescent="0.25">
      <c r="A8" s="26">
        <v>300</v>
      </c>
      <c r="B8" s="248" t="s">
        <v>68</v>
      </c>
      <c r="C8" s="248"/>
      <c r="D8" s="248"/>
      <c r="E8" s="30">
        <v>2</v>
      </c>
      <c r="F8" s="8">
        <v>34615</v>
      </c>
      <c r="G8" s="9">
        <v>34835.1</v>
      </c>
      <c r="H8" s="2"/>
    </row>
    <row r="9" spans="1:8" s="4" customFormat="1" ht="20.25" customHeight="1" x14ac:dyDescent="0.25">
      <c r="A9" s="26" t="s">
        <v>525</v>
      </c>
      <c r="B9" s="248" t="s">
        <v>71</v>
      </c>
      <c r="C9" s="248"/>
      <c r="D9" s="248"/>
      <c r="E9" s="30">
        <v>6</v>
      </c>
      <c r="F9" s="8">
        <v>28042</v>
      </c>
      <c r="G9" s="9">
        <v>49064</v>
      </c>
      <c r="H9" s="2"/>
    </row>
    <row r="10" spans="1:8" s="4" customFormat="1" ht="20.25" customHeight="1" x14ac:dyDescent="0.25">
      <c r="A10" s="26">
        <v>500</v>
      </c>
      <c r="B10" s="248" t="s">
        <v>97</v>
      </c>
      <c r="C10" s="248"/>
      <c r="D10" s="248"/>
      <c r="E10" s="30">
        <v>5</v>
      </c>
      <c r="F10" s="8">
        <v>18146</v>
      </c>
      <c r="G10" s="9">
        <v>22581</v>
      </c>
      <c r="H10" s="2"/>
    </row>
    <row r="11" spans="1:8" s="4" customFormat="1" ht="20.25" customHeight="1" x14ac:dyDescent="0.25">
      <c r="A11" s="26">
        <v>8</v>
      </c>
      <c r="B11" s="357" t="s">
        <v>527</v>
      </c>
      <c r="C11" s="357"/>
      <c r="D11" s="357"/>
      <c r="E11" s="30">
        <v>13</v>
      </c>
      <c r="F11" s="59">
        <v>22653</v>
      </c>
      <c r="G11" s="60">
        <v>28571</v>
      </c>
      <c r="H11" s="2"/>
    </row>
    <row r="12" spans="1:8" s="4" customFormat="1" ht="20.25" customHeight="1" x14ac:dyDescent="0.25">
      <c r="A12" s="26">
        <v>6</v>
      </c>
      <c r="B12" s="357" t="s">
        <v>528</v>
      </c>
      <c r="C12" s="357"/>
      <c r="D12" s="357"/>
      <c r="E12" s="30">
        <v>1</v>
      </c>
      <c r="F12" s="59">
        <v>20345</v>
      </c>
      <c r="G12" s="60">
        <v>20345</v>
      </c>
      <c r="H12" s="2"/>
    </row>
    <row r="13" spans="1:8" s="4" customFormat="1" ht="20.25" customHeight="1" x14ac:dyDescent="0.25">
      <c r="A13" s="26" t="s">
        <v>525</v>
      </c>
      <c r="B13" s="248" t="s">
        <v>529</v>
      </c>
      <c r="C13" s="248"/>
      <c r="D13" s="248"/>
      <c r="E13" s="30">
        <v>2</v>
      </c>
      <c r="F13" s="59">
        <v>21441</v>
      </c>
      <c r="G13" s="60">
        <v>21441</v>
      </c>
      <c r="H13" s="2"/>
    </row>
    <row r="14" spans="1:8" s="4" customFormat="1" ht="20.25" customHeight="1" x14ac:dyDescent="0.25">
      <c r="A14" s="26" t="s">
        <v>525</v>
      </c>
      <c r="B14" s="248" t="s">
        <v>530</v>
      </c>
      <c r="C14" s="248"/>
      <c r="D14" s="248"/>
      <c r="E14" s="30">
        <v>6</v>
      </c>
      <c r="F14" s="59">
        <v>21441</v>
      </c>
      <c r="G14" s="60">
        <v>21441</v>
      </c>
      <c r="H14" s="2"/>
    </row>
    <row r="15" spans="1:8" s="4" customFormat="1" ht="20.25" customHeight="1" x14ac:dyDescent="0.25">
      <c r="A15" s="26">
        <v>600</v>
      </c>
      <c r="B15" s="248" t="s">
        <v>98</v>
      </c>
      <c r="C15" s="248"/>
      <c r="D15" s="248"/>
      <c r="E15" s="30">
        <v>2</v>
      </c>
      <c r="F15" s="59">
        <v>12587</v>
      </c>
      <c r="G15" s="60">
        <v>12777</v>
      </c>
      <c r="H15" s="2"/>
    </row>
    <row r="16" spans="1:8" s="4" customFormat="1" ht="20.25" customHeight="1" x14ac:dyDescent="0.25">
      <c r="A16" s="26">
        <v>700</v>
      </c>
      <c r="B16" s="247" t="s">
        <v>99</v>
      </c>
      <c r="C16" s="247"/>
      <c r="D16" s="247"/>
      <c r="E16" s="30">
        <v>10</v>
      </c>
      <c r="F16" s="59">
        <v>10077</v>
      </c>
      <c r="G16" s="60">
        <v>14577</v>
      </c>
      <c r="H16" s="2"/>
    </row>
    <row r="17" spans="1:8" s="4" customFormat="1" ht="20.25" customHeight="1" x14ac:dyDescent="0.25">
      <c r="A17" s="26">
        <v>3</v>
      </c>
      <c r="B17" s="247" t="s">
        <v>137</v>
      </c>
      <c r="C17" s="247"/>
      <c r="D17" s="247"/>
      <c r="E17" s="30">
        <v>1</v>
      </c>
      <c r="F17" s="59">
        <v>15680</v>
      </c>
      <c r="G17" s="60">
        <v>15680</v>
      </c>
      <c r="H17" s="2"/>
    </row>
    <row r="18" spans="1:8" ht="20.25" customHeight="1" x14ac:dyDescent="0.25">
      <c r="A18" s="26">
        <v>900</v>
      </c>
      <c r="B18" s="247" t="s">
        <v>101</v>
      </c>
      <c r="C18" s="247"/>
      <c r="D18" s="247"/>
      <c r="E18" s="30">
        <v>3</v>
      </c>
      <c r="F18" s="59">
        <v>9498</v>
      </c>
      <c r="G18" s="60">
        <v>11498</v>
      </c>
    </row>
    <row r="19" spans="1:8" ht="20.25" customHeight="1" x14ac:dyDescent="0.25">
      <c r="A19" s="26">
        <v>1000</v>
      </c>
      <c r="B19" s="247" t="s">
        <v>102</v>
      </c>
      <c r="C19" s="247"/>
      <c r="D19" s="247"/>
      <c r="E19" s="30">
        <v>4</v>
      </c>
      <c r="F19" s="59">
        <v>9243</v>
      </c>
      <c r="G19" s="60">
        <v>11243</v>
      </c>
    </row>
    <row r="20" spans="1:8" ht="20.25" customHeight="1" x14ac:dyDescent="0.25">
      <c r="A20" s="26">
        <v>1200</v>
      </c>
      <c r="B20" s="247" t="s">
        <v>104</v>
      </c>
      <c r="C20" s="247"/>
      <c r="D20" s="247"/>
      <c r="E20" s="30">
        <v>3</v>
      </c>
      <c r="F20" s="59">
        <v>9233</v>
      </c>
      <c r="G20" s="60">
        <v>11233</v>
      </c>
      <c r="H20" s="47"/>
    </row>
    <row r="21" spans="1:8" ht="20.25" customHeight="1" x14ac:dyDescent="0.25">
      <c r="A21" s="26">
        <v>1300</v>
      </c>
      <c r="B21" s="248" t="s">
        <v>105</v>
      </c>
      <c r="C21" s="248"/>
      <c r="D21" s="248"/>
      <c r="E21" s="30">
        <v>6</v>
      </c>
      <c r="F21" s="59">
        <v>9229</v>
      </c>
      <c r="G21" s="60">
        <v>10429</v>
      </c>
    </row>
    <row r="22" spans="1:8" s="2" customFormat="1" ht="33.5" customHeight="1" x14ac:dyDescent="0.25">
      <c r="A22" s="249" t="s">
        <v>13</v>
      </c>
      <c r="B22" s="250"/>
      <c r="C22" s="250"/>
      <c r="D22" s="250"/>
      <c r="E22" s="61">
        <f>SUM(E6:E21)</f>
        <v>66</v>
      </c>
      <c r="F22" s="62"/>
      <c r="G22" s="63"/>
    </row>
    <row r="23" spans="1:8" s="2" customFormat="1" x14ac:dyDescent="0.25">
      <c r="A23" s="251" t="s">
        <v>14</v>
      </c>
      <c r="B23" s="252"/>
      <c r="C23" s="252"/>
      <c r="D23" s="252"/>
      <c r="E23" s="252"/>
      <c r="F23" s="252"/>
      <c r="G23" s="253"/>
    </row>
    <row r="24" spans="1:8" s="2" customFormat="1" ht="20.25" customHeight="1" x14ac:dyDescent="0.25">
      <c r="A24" s="26">
        <v>2</v>
      </c>
      <c r="B24" s="364" t="s">
        <v>531</v>
      </c>
      <c r="C24" s="364"/>
      <c r="D24" s="364"/>
      <c r="E24" s="30">
        <v>2</v>
      </c>
      <c r="F24" s="59">
        <v>15566</v>
      </c>
      <c r="G24" s="60">
        <v>15566</v>
      </c>
    </row>
    <row r="25" spans="1:8" s="2" customFormat="1" ht="20.25" customHeight="1" x14ac:dyDescent="0.25">
      <c r="A25" s="26">
        <v>2</v>
      </c>
      <c r="B25" s="364" t="s">
        <v>532</v>
      </c>
      <c r="C25" s="364"/>
      <c r="D25" s="364"/>
      <c r="E25" s="30">
        <v>3</v>
      </c>
      <c r="F25" s="59">
        <v>15566</v>
      </c>
      <c r="G25" s="60">
        <v>15566</v>
      </c>
    </row>
    <row r="26" spans="1:8" s="2" customFormat="1" ht="20.25" customHeight="1" x14ac:dyDescent="0.25">
      <c r="A26" s="26">
        <v>2</v>
      </c>
      <c r="B26" s="364" t="s">
        <v>533</v>
      </c>
      <c r="C26" s="364"/>
      <c r="D26" s="364"/>
      <c r="E26" s="30">
        <v>9</v>
      </c>
      <c r="F26" s="59">
        <v>15566</v>
      </c>
      <c r="G26" s="60">
        <v>15566</v>
      </c>
    </row>
    <row r="27" spans="1:8" s="2" customFormat="1" ht="20.25" customHeight="1" x14ac:dyDescent="0.25">
      <c r="A27" s="26">
        <v>2</v>
      </c>
      <c r="B27" s="364" t="s">
        <v>534</v>
      </c>
      <c r="C27" s="364"/>
      <c r="D27" s="364"/>
      <c r="E27" s="30">
        <v>9</v>
      </c>
      <c r="F27" s="59">
        <v>15566</v>
      </c>
      <c r="G27" s="60">
        <v>15566</v>
      </c>
    </row>
    <row r="28" spans="1:8" s="2" customFormat="1" ht="20.25" customHeight="1" x14ac:dyDescent="0.25">
      <c r="A28" s="26">
        <v>2</v>
      </c>
      <c r="B28" s="364" t="s">
        <v>535</v>
      </c>
      <c r="C28" s="364"/>
      <c r="D28" s="364"/>
      <c r="E28" s="30">
        <v>5</v>
      </c>
      <c r="F28" s="59">
        <v>15566</v>
      </c>
      <c r="G28" s="60">
        <v>17346</v>
      </c>
    </row>
    <row r="29" spans="1:8" s="2" customFormat="1" ht="20.25" customHeight="1" x14ac:dyDescent="0.25">
      <c r="A29" s="26">
        <v>3</v>
      </c>
      <c r="B29" s="364" t="s">
        <v>137</v>
      </c>
      <c r="C29" s="364"/>
      <c r="D29" s="364"/>
      <c r="E29" s="30">
        <v>9</v>
      </c>
      <c r="F29" s="59">
        <v>15680</v>
      </c>
      <c r="G29" s="60">
        <v>16820</v>
      </c>
    </row>
    <row r="30" spans="1:8" s="2" customFormat="1" ht="20.25" customHeight="1" x14ac:dyDescent="0.25">
      <c r="A30" s="26">
        <v>4</v>
      </c>
      <c r="B30" s="364" t="s">
        <v>536</v>
      </c>
      <c r="C30" s="364"/>
      <c r="D30" s="364"/>
      <c r="E30" s="30">
        <v>1</v>
      </c>
      <c r="F30" s="59">
        <v>18252</v>
      </c>
      <c r="G30" s="60">
        <v>18252</v>
      </c>
    </row>
    <row r="31" spans="1:8" s="2" customFormat="1" ht="20.25" customHeight="1" x14ac:dyDescent="0.25">
      <c r="A31" s="26">
        <v>5</v>
      </c>
      <c r="B31" s="364" t="s">
        <v>174</v>
      </c>
      <c r="C31" s="364"/>
      <c r="D31" s="364"/>
      <c r="E31" s="30">
        <v>8</v>
      </c>
      <c r="F31" s="59">
        <v>15929</v>
      </c>
      <c r="G31" s="60">
        <v>16170</v>
      </c>
    </row>
    <row r="32" spans="1:8" s="2" customFormat="1" ht="20.25" customHeight="1" x14ac:dyDescent="0.25">
      <c r="A32" s="26">
        <v>7</v>
      </c>
      <c r="B32" s="364" t="s">
        <v>537</v>
      </c>
      <c r="C32" s="364"/>
      <c r="D32" s="364"/>
      <c r="E32" s="30">
        <v>43</v>
      </c>
      <c r="F32" s="59">
        <v>18318</v>
      </c>
      <c r="G32" s="60">
        <v>19548</v>
      </c>
    </row>
    <row r="33" spans="1:7" s="2" customFormat="1" ht="20.25" customHeight="1" x14ac:dyDescent="0.25">
      <c r="A33" s="26">
        <v>7</v>
      </c>
      <c r="B33" s="364" t="s">
        <v>517</v>
      </c>
      <c r="C33" s="364"/>
      <c r="D33" s="364"/>
      <c r="E33" s="30">
        <v>3</v>
      </c>
      <c r="F33" s="59">
        <v>18318</v>
      </c>
      <c r="G33" s="60">
        <v>19020</v>
      </c>
    </row>
    <row r="34" spans="1:7" s="2" customFormat="1" ht="14.75" customHeight="1" x14ac:dyDescent="0.25">
      <c r="A34" s="243" t="s">
        <v>15</v>
      </c>
      <c r="B34" s="244"/>
      <c r="C34" s="244"/>
      <c r="D34" s="244"/>
      <c r="E34" s="51">
        <f>SUM(E24:E33)</f>
        <v>92</v>
      </c>
      <c r="F34" s="52"/>
      <c r="G34" s="53"/>
    </row>
    <row r="35" spans="1:7" s="2" customFormat="1" x14ac:dyDescent="0.25">
      <c r="A35" s="208" t="s">
        <v>16</v>
      </c>
      <c r="B35" s="209"/>
      <c r="C35" s="209"/>
      <c r="D35" s="209"/>
      <c r="E35" s="209"/>
      <c r="F35" s="209"/>
      <c r="G35" s="210"/>
    </row>
    <row r="36" spans="1:7" s="2" customFormat="1" ht="23.25" customHeight="1" x14ac:dyDescent="0.25">
      <c r="A36" s="26">
        <v>99999</v>
      </c>
      <c r="B36" s="254" t="s">
        <v>538</v>
      </c>
      <c r="C36" s="254"/>
      <c r="D36" s="254"/>
      <c r="E36" s="27">
        <v>3</v>
      </c>
      <c r="F36" s="59">
        <v>8000</v>
      </c>
      <c r="G36" s="60">
        <v>10000</v>
      </c>
    </row>
    <row r="37" spans="1:7" s="2" customFormat="1" ht="23.25" customHeight="1" x14ac:dyDescent="0.25">
      <c r="A37" s="26">
        <v>99999</v>
      </c>
      <c r="B37" s="264" t="s">
        <v>539</v>
      </c>
      <c r="C37" s="264"/>
      <c r="D37" s="264"/>
      <c r="E37" s="27">
        <v>7</v>
      </c>
      <c r="F37" s="59">
        <v>7567</v>
      </c>
      <c r="G37" s="60">
        <v>7567</v>
      </c>
    </row>
    <row r="38" spans="1:7" s="2" customFormat="1" ht="23.25" customHeight="1" x14ac:dyDescent="0.25">
      <c r="A38" s="26">
        <v>77777</v>
      </c>
      <c r="B38" s="364" t="s">
        <v>110</v>
      </c>
      <c r="C38" s="364"/>
      <c r="D38" s="364"/>
      <c r="E38" s="27">
        <v>16</v>
      </c>
      <c r="F38" s="59">
        <v>9000</v>
      </c>
      <c r="G38" s="60">
        <v>11000</v>
      </c>
    </row>
    <row r="39" spans="1:7" s="2" customFormat="1" ht="27.75" customHeight="1" x14ac:dyDescent="0.25">
      <c r="A39" s="243" t="s">
        <v>19</v>
      </c>
      <c r="B39" s="244"/>
      <c r="C39" s="244"/>
      <c r="D39" s="244"/>
      <c r="E39" s="51">
        <f>SUM(E36:E38)</f>
        <v>26</v>
      </c>
      <c r="F39" s="52"/>
      <c r="G39" s="53"/>
    </row>
    <row r="40" spans="1:7" s="2" customFormat="1" x14ac:dyDescent="0.25">
      <c r="A40" s="245" t="s">
        <v>20</v>
      </c>
      <c r="B40" s="246"/>
      <c r="C40" s="246"/>
      <c r="D40" s="246"/>
      <c r="E40" s="54">
        <f>E22+E34+E39</f>
        <v>184</v>
      </c>
      <c r="F40" s="55"/>
      <c r="G40" s="56"/>
    </row>
    <row r="41" spans="1:7" s="2" customFormat="1" ht="22.5" customHeight="1" x14ac:dyDescent="0.25">
      <c r="A41" s="241" t="s">
        <v>21</v>
      </c>
      <c r="B41" s="241"/>
      <c r="C41" s="241"/>
      <c r="D41" s="241"/>
      <c r="E41" s="241"/>
      <c r="F41" s="241"/>
      <c r="G41" s="241"/>
    </row>
    <row r="42" spans="1:7" s="2" customFormat="1" ht="12" customHeight="1" x14ac:dyDescent="0.25">
      <c r="A42" s="57"/>
      <c r="B42" s="57"/>
      <c r="C42" s="57"/>
      <c r="D42" s="57"/>
      <c r="E42" s="57"/>
      <c r="F42" s="57"/>
      <c r="G42" s="57"/>
    </row>
    <row r="43" spans="1:7" s="2" customFormat="1" ht="33.75" customHeight="1" x14ac:dyDescent="0.25">
      <c r="A43" s="24"/>
      <c r="B43" s="24"/>
      <c r="C43" s="24"/>
      <c r="D43" s="24"/>
      <c r="E43" s="24"/>
      <c r="F43" s="24"/>
      <c r="G43" s="24"/>
    </row>
  </sheetData>
  <mergeCells count="41">
    <mergeCell ref="B12:D12"/>
    <mergeCell ref="A2:G2"/>
    <mergeCell ref="A3:A4"/>
    <mergeCell ref="B3:D4"/>
    <mergeCell ref="E3:E4"/>
    <mergeCell ref="A5:G5"/>
    <mergeCell ref="B6:D6"/>
    <mergeCell ref="B7:D7"/>
    <mergeCell ref="B8:D8"/>
    <mergeCell ref="B9:D9"/>
    <mergeCell ref="B10:D10"/>
    <mergeCell ref="B11:D11"/>
    <mergeCell ref="B24:D24"/>
    <mergeCell ref="B13:D13"/>
    <mergeCell ref="B14:D14"/>
    <mergeCell ref="B15:D15"/>
    <mergeCell ref="B16:D16"/>
    <mergeCell ref="B17:D17"/>
    <mergeCell ref="B18:D18"/>
    <mergeCell ref="B19:D19"/>
    <mergeCell ref="B20:D20"/>
    <mergeCell ref="B21:D21"/>
    <mergeCell ref="A22:D22"/>
    <mergeCell ref="A23:G23"/>
    <mergeCell ref="B36:D36"/>
    <mergeCell ref="B25:D25"/>
    <mergeCell ref="B26:D26"/>
    <mergeCell ref="B27:D27"/>
    <mergeCell ref="B28:D28"/>
    <mergeCell ref="B29:D29"/>
    <mergeCell ref="B30:D30"/>
    <mergeCell ref="B31:D31"/>
    <mergeCell ref="B32:D32"/>
    <mergeCell ref="B33:D33"/>
    <mergeCell ref="A34:D34"/>
    <mergeCell ref="A35:G35"/>
    <mergeCell ref="B37:D37"/>
    <mergeCell ref="B38:D38"/>
    <mergeCell ref="A39:D39"/>
    <mergeCell ref="A40:D40"/>
    <mergeCell ref="A41:G41"/>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13D20-3CD7-4DFB-B348-F8139D0658F2}">
  <dimension ref="A2:F26"/>
  <sheetViews>
    <sheetView workbookViewId="0">
      <selection activeCell="C11" sqref="C11"/>
    </sheetView>
  </sheetViews>
  <sheetFormatPr baseColWidth="10" defaultColWidth="11.453125" defaultRowHeight="10.5" x14ac:dyDescent="0.25"/>
  <cols>
    <col min="1" max="1" width="13.36328125" style="24" customWidth="1"/>
    <col min="2" max="2" width="12.6328125" style="24" customWidth="1"/>
    <col min="3" max="3" width="40.36328125" style="24" customWidth="1"/>
    <col min="4" max="4" width="15.6328125" style="2" customWidth="1"/>
    <col min="5" max="16384" width="11.453125" style="24"/>
  </cols>
  <sheetData>
    <row r="2" spans="1:6" ht="67" customHeight="1" x14ac:dyDescent="0.25">
      <c r="A2" s="226" t="s">
        <v>540</v>
      </c>
      <c r="B2" s="227"/>
      <c r="C2" s="227"/>
      <c r="D2" s="228"/>
    </row>
    <row r="3" spans="1:6" x14ac:dyDescent="0.25">
      <c r="A3" s="1" t="s">
        <v>23</v>
      </c>
      <c r="B3" s="1" t="s">
        <v>24</v>
      </c>
      <c r="C3" s="1" t="s">
        <v>25</v>
      </c>
      <c r="D3" s="25" t="s">
        <v>26</v>
      </c>
    </row>
    <row r="4" spans="1:6" x14ac:dyDescent="0.25">
      <c r="A4" s="359" t="s">
        <v>27</v>
      </c>
      <c r="B4" s="27">
        <v>1130</v>
      </c>
      <c r="C4" s="28" t="s">
        <v>28</v>
      </c>
      <c r="D4" s="29">
        <v>16655707</v>
      </c>
    </row>
    <row r="5" spans="1:6" x14ac:dyDescent="0.25">
      <c r="A5" s="229"/>
      <c r="B5" s="27">
        <v>1210</v>
      </c>
      <c r="C5" s="28" t="s">
        <v>29</v>
      </c>
      <c r="D5" s="29">
        <v>351412</v>
      </c>
    </row>
    <row r="6" spans="1:6" x14ac:dyDescent="0.25">
      <c r="A6" s="229"/>
      <c r="B6" s="27">
        <v>1220</v>
      </c>
      <c r="C6" s="28" t="s">
        <v>30</v>
      </c>
      <c r="D6" s="29">
        <v>1813128</v>
      </c>
    </row>
    <row r="7" spans="1:6" x14ac:dyDescent="0.25">
      <c r="A7" s="229"/>
      <c r="B7" s="27">
        <v>1230</v>
      </c>
      <c r="C7" s="28" t="s">
        <v>31</v>
      </c>
      <c r="D7" s="29">
        <v>0</v>
      </c>
    </row>
    <row r="8" spans="1:6" x14ac:dyDescent="0.25">
      <c r="A8" s="229"/>
      <c r="B8" s="27">
        <v>1310</v>
      </c>
      <c r="C8" s="28" t="s">
        <v>32</v>
      </c>
      <c r="D8" s="29">
        <f>216720+347100</f>
        <v>563820</v>
      </c>
      <c r="E8" s="58"/>
    </row>
    <row r="9" spans="1:6" x14ac:dyDescent="0.25">
      <c r="A9" s="229"/>
      <c r="B9" s="27">
        <v>1340</v>
      </c>
      <c r="C9" s="28" t="s">
        <v>34</v>
      </c>
      <c r="D9" s="29">
        <v>10416549</v>
      </c>
    </row>
    <row r="10" spans="1:6" x14ac:dyDescent="0.25">
      <c r="A10" s="229"/>
      <c r="B10" s="27">
        <v>1540</v>
      </c>
      <c r="C10" s="28" t="s">
        <v>35</v>
      </c>
      <c r="D10" s="29">
        <v>20219440</v>
      </c>
      <c r="E10" s="58"/>
      <c r="F10" s="58"/>
    </row>
    <row r="11" spans="1:6" ht="11" thickBot="1" x14ac:dyDescent="0.3">
      <c r="A11" s="361"/>
      <c r="B11" s="27">
        <v>1590</v>
      </c>
      <c r="C11" s="28" t="s">
        <v>36</v>
      </c>
      <c r="D11" s="29">
        <v>0</v>
      </c>
    </row>
    <row r="12" spans="1:6" x14ac:dyDescent="0.25">
      <c r="A12" s="230" t="s">
        <v>37</v>
      </c>
      <c r="B12" s="30">
        <v>1310</v>
      </c>
      <c r="C12" s="28" t="s">
        <v>32</v>
      </c>
      <c r="D12" s="29">
        <v>299000</v>
      </c>
    </row>
    <row r="13" spans="1:6" x14ac:dyDescent="0.25">
      <c r="A13" s="231"/>
      <c r="B13" s="27">
        <v>1320</v>
      </c>
      <c r="C13" s="28" t="s">
        <v>33</v>
      </c>
      <c r="D13" s="29">
        <v>4503948</v>
      </c>
    </row>
    <row r="14" spans="1:6" x14ac:dyDescent="0.25">
      <c r="A14" s="231"/>
      <c r="B14" s="30">
        <v>1540</v>
      </c>
      <c r="C14" s="28" t="s">
        <v>35</v>
      </c>
      <c r="D14" s="29">
        <v>750800</v>
      </c>
    </row>
    <row r="15" spans="1:6" x14ac:dyDescent="0.25">
      <c r="A15" s="231"/>
      <c r="B15" s="30">
        <v>1550</v>
      </c>
      <c r="C15" s="28" t="s">
        <v>38</v>
      </c>
      <c r="D15" s="29">
        <f>45000+2824800</f>
        <v>2869800</v>
      </c>
    </row>
    <row r="16" spans="1:6" x14ac:dyDescent="0.25">
      <c r="A16" s="231"/>
      <c r="B16" s="30">
        <v>1590</v>
      </c>
      <c r="C16" s="28" t="s">
        <v>36</v>
      </c>
      <c r="D16" s="29">
        <v>104165</v>
      </c>
    </row>
    <row r="17" spans="1:4" ht="11" thickBot="1" x14ac:dyDescent="0.3">
      <c r="A17" s="362"/>
      <c r="B17" s="30">
        <v>1710</v>
      </c>
      <c r="C17" s="28" t="s">
        <v>39</v>
      </c>
      <c r="D17" s="29">
        <v>430177</v>
      </c>
    </row>
    <row r="18" spans="1:4" x14ac:dyDescent="0.25">
      <c r="A18" s="230" t="s">
        <v>40</v>
      </c>
      <c r="B18" s="30">
        <v>1410</v>
      </c>
      <c r="C18" s="28" t="s">
        <v>41</v>
      </c>
      <c r="D18" s="29">
        <v>524325</v>
      </c>
    </row>
    <row r="19" spans="1:4" x14ac:dyDescent="0.25">
      <c r="A19" s="231"/>
      <c r="B19" s="30">
        <v>1420</v>
      </c>
      <c r="C19" s="28" t="s">
        <v>42</v>
      </c>
      <c r="D19" s="29">
        <v>262818</v>
      </c>
    </row>
    <row r="20" spans="1:4" x14ac:dyDescent="0.25">
      <c r="A20" s="231"/>
      <c r="B20" s="30">
        <v>1430</v>
      </c>
      <c r="C20" s="28" t="s">
        <v>43</v>
      </c>
      <c r="D20" s="29">
        <v>613835</v>
      </c>
    </row>
    <row r="21" spans="1:4" x14ac:dyDescent="0.25">
      <c r="A21" s="231"/>
      <c r="B21" s="30">
        <v>1440</v>
      </c>
      <c r="C21" s="28" t="s">
        <v>44</v>
      </c>
      <c r="D21" s="29">
        <v>0</v>
      </c>
    </row>
    <row r="22" spans="1:4" x14ac:dyDescent="0.25">
      <c r="A22" s="231"/>
      <c r="B22" s="30">
        <v>1510</v>
      </c>
      <c r="C22" s="28" t="s">
        <v>45</v>
      </c>
      <c r="D22" s="29">
        <v>161458</v>
      </c>
    </row>
    <row r="23" spans="1:4" x14ac:dyDescent="0.25">
      <c r="A23" s="32" t="s">
        <v>46</v>
      </c>
      <c r="B23" s="33">
        <v>1610</v>
      </c>
      <c r="C23" s="34" t="s">
        <v>47</v>
      </c>
      <c r="D23" s="35">
        <v>0</v>
      </c>
    </row>
    <row r="24" spans="1:4" x14ac:dyDescent="0.25">
      <c r="A24" s="232" t="s">
        <v>48</v>
      </c>
      <c r="B24" s="233"/>
      <c r="C24" s="233"/>
      <c r="D24" s="36">
        <f>SUM(D4:D23)</f>
        <v>60540382</v>
      </c>
    </row>
    <row r="26" spans="1:4" x14ac:dyDescent="0.25">
      <c r="D26" s="4"/>
    </row>
  </sheetData>
  <mergeCells count="5">
    <mergeCell ref="A2:D2"/>
    <mergeCell ref="A4:A11"/>
    <mergeCell ref="A12:A17"/>
    <mergeCell ref="A18:A22"/>
    <mergeCell ref="A24:C24"/>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C7FE9-4BCD-4786-A22D-04FE8AA1D9B5}">
  <dimension ref="A1:H54"/>
  <sheetViews>
    <sheetView workbookViewId="0">
      <selection sqref="A1:XFD1048576"/>
    </sheetView>
  </sheetViews>
  <sheetFormatPr baseColWidth="10" defaultRowHeight="14.5" x14ac:dyDescent="0.35"/>
  <cols>
    <col min="1" max="1" width="12.6328125" style="94" customWidth="1"/>
    <col min="2" max="3" width="12.90625" style="94" customWidth="1"/>
    <col min="4" max="4" width="20.08984375" style="94" customWidth="1"/>
    <col min="5" max="5" width="8.6328125" style="94" customWidth="1"/>
    <col min="6" max="7" width="13.6328125" style="94" customWidth="1"/>
    <col min="8" max="8" width="5.36328125" style="77" customWidth="1"/>
  </cols>
  <sheetData>
    <row r="1" spans="1:8" x14ac:dyDescent="0.35">
      <c r="A1" s="24"/>
      <c r="B1" s="24"/>
      <c r="C1" s="24"/>
      <c r="D1" s="24"/>
      <c r="E1" s="24"/>
      <c r="F1" s="24"/>
      <c r="G1" s="24"/>
    </row>
    <row r="2" spans="1:8" ht="66.900000000000006" customHeight="1" x14ac:dyDescent="0.35">
      <c r="A2" s="206" t="s">
        <v>541</v>
      </c>
      <c r="B2" s="207"/>
      <c r="C2" s="207"/>
      <c r="D2" s="207"/>
      <c r="E2" s="207"/>
      <c r="F2" s="207"/>
      <c r="G2" s="207"/>
    </row>
    <row r="3" spans="1:8" s="80" customFormat="1" x14ac:dyDescent="0.35">
      <c r="A3" s="206" t="s">
        <v>1</v>
      </c>
      <c r="B3" s="206" t="s">
        <v>2</v>
      </c>
      <c r="C3" s="206"/>
      <c r="D3" s="206"/>
      <c r="E3" s="206" t="s">
        <v>3</v>
      </c>
      <c r="F3" s="1" t="s">
        <v>4</v>
      </c>
      <c r="G3" s="1" t="s">
        <v>5</v>
      </c>
      <c r="H3" s="77"/>
    </row>
    <row r="4" spans="1:8" s="80" customFormat="1" x14ac:dyDescent="0.35">
      <c r="A4" s="206"/>
      <c r="B4" s="206"/>
      <c r="C4" s="206"/>
      <c r="D4" s="206"/>
      <c r="E4" s="206"/>
      <c r="F4" s="1" t="s">
        <v>6</v>
      </c>
      <c r="G4" s="1" t="s">
        <v>7</v>
      </c>
      <c r="H4" s="77"/>
    </row>
    <row r="5" spans="1:8" s="80" customFormat="1" x14ac:dyDescent="0.35">
      <c r="A5" s="208" t="s">
        <v>8</v>
      </c>
      <c r="B5" s="209"/>
      <c r="C5" s="209"/>
      <c r="D5" s="209"/>
      <c r="E5" s="209"/>
      <c r="F5" s="209"/>
      <c r="G5" s="210"/>
      <c r="H5" s="77"/>
    </row>
    <row r="6" spans="1:8" s="80" customFormat="1" x14ac:dyDescent="0.35">
      <c r="A6" s="26">
        <v>106</v>
      </c>
      <c r="B6" s="247" t="s">
        <v>542</v>
      </c>
      <c r="C6" s="247"/>
      <c r="D6" s="247"/>
      <c r="E6" s="30">
        <v>1</v>
      </c>
      <c r="F6" s="59">
        <v>198474</v>
      </c>
      <c r="G6" s="60">
        <v>198474</v>
      </c>
      <c r="H6" s="77"/>
    </row>
    <row r="7" spans="1:8" s="80" customFormat="1" x14ac:dyDescent="0.35">
      <c r="A7" s="26">
        <v>105</v>
      </c>
      <c r="B7" s="247" t="s">
        <v>543</v>
      </c>
      <c r="C7" s="247"/>
      <c r="D7" s="247"/>
      <c r="E7" s="30">
        <v>1</v>
      </c>
      <c r="F7" s="59">
        <v>145508</v>
      </c>
      <c r="G7" s="60">
        <v>145508</v>
      </c>
      <c r="H7" s="77"/>
    </row>
    <row r="8" spans="1:8" s="80" customFormat="1" x14ac:dyDescent="0.35">
      <c r="A8" s="26">
        <v>104</v>
      </c>
      <c r="B8" s="247" t="s">
        <v>544</v>
      </c>
      <c r="C8" s="247"/>
      <c r="D8" s="247"/>
      <c r="E8" s="30">
        <v>2</v>
      </c>
      <c r="F8" s="59">
        <v>123320</v>
      </c>
      <c r="G8" s="60">
        <v>127296</v>
      </c>
      <c r="H8" s="77"/>
    </row>
    <row r="9" spans="1:8" s="80" customFormat="1" x14ac:dyDescent="0.35">
      <c r="A9" s="26">
        <v>103</v>
      </c>
      <c r="B9" s="247" t="s">
        <v>545</v>
      </c>
      <c r="C9" s="247"/>
      <c r="D9" s="247"/>
      <c r="E9" s="30">
        <v>1</v>
      </c>
      <c r="F9" s="59">
        <v>86810</v>
      </c>
      <c r="G9" s="60">
        <v>86810</v>
      </c>
      <c r="H9" s="77"/>
    </row>
    <row r="10" spans="1:8" s="80" customFormat="1" x14ac:dyDescent="0.35">
      <c r="A10" s="26">
        <v>102</v>
      </c>
      <c r="B10" s="247" t="s">
        <v>546</v>
      </c>
      <c r="C10" s="247"/>
      <c r="D10" s="247"/>
      <c r="E10" s="30">
        <v>7</v>
      </c>
      <c r="F10" s="59">
        <v>99998</v>
      </c>
      <c r="G10" s="60">
        <v>115108</v>
      </c>
      <c r="H10" s="77"/>
    </row>
    <row r="11" spans="1:8" s="80" customFormat="1" x14ac:dyDescent="0.35">
      <c r="A11" s="26">
        <v>101</v>
      </c>
      <c r="B11" s="247" t="s">
        <v>547</v>
      </c>
      <c r="C11" s="247"/>
      <c r="D11" s="247"/>
      <c r="E11" s="30">
        <v>8</v>
      </c>
      <c r="F11" s="59">
        <v>84138</v>
      </c>
      <c r="G11" s="60">
        <v>110466</v>
      </c>
      <c r="H11" s="77"/>
    </row>
    <row r="12" spans="1:8" s="80" customFormat="1" x14ac:dyDescent="0.35">
      <c r="A12" s="26">
        <v>200</v>
      </c>
      <c r="B12" s="247" t="s">
        <v>548</v>
      </c>
      <c r="C12" s="247"/>
      <c r="D12" s="247"/>
      <c r="E12" s="30">
        <v>25</v>
      </c>
      <c r="F12" s="59">
        <v>44112</v>
      </c>
      <c r="G12" s="60">
        <v>69596</v>
      </c>
      <c r="H12" s="77"/>
    </row>
    <row r="13" spans="1:8" s="80" customFormat="1" x14ac:dyDescent="0.35">
      <c r="A13" s="26">
        <v>302</v>
      </c>
      <c r="B13" s="357" t="s">
        <v>549</v>
      </c>
      <c r="C13" s="357"/>
      <c r="D13" s="357"/>
      <c r="E13" s="30">
        <v>12</v>
      </c>
      <c r="F13" s="59">
        <v>52998</v>
      </c>
      <c r="G13" s="60">
        <v>64160</v>
      </c>
      <c r="H13" s="77"/>
    </row>
    <row r="14" spans="1:8" s="80" customFormat="1" x14ac:dyDescent="0.35">
      <c r="A14" s="26">
        <v>301</v>
      </c>
      <c r="B14" s="357" t="s">
        <v>550</v>
      </c>
      <c r="C14" s="357"/>
      <c r="D14" s="357"/>
      <c r="E14" s="30">
        <v>47</v>
      </c>
      <c r="F14" s="59">
        <v>37298</v>
      </c>
      <c r="G14" s="60">
        <v>53394</v>
      </c>
      <c r="H14" s="77"/>
    </row>
    <row r="15" spans="1:8" s="80" customFormat="1" x14ac:dyDescent="0.35">
      <c r="A15" s="26">
        <v>403</v>
      </c>
      <c r="B15" s="357" t="s">
        <v>551</v>
      </c>
      <c r="C15" s="357"/>
      <c r="D15" s="357"/>
      <c r="E15" s="30">
        <v>27</v>
      </c>
      <c r="F15" s="59">
        <v>0</v>
      </c>
      <c r="G15" s="60">
        <v>41984</v>
      </c>
      <c r="H15" s="77"/>
    </row>
    <row r="16" spans="1:8" s="80" customFormat="1" x14ac:dyDescent="0.35">
      <c r="A16" s="26">
        <v>402</v>
      </c>
      <c r="B16" s="357" t="s">
        <v>552</v>
      </c>
      <c r="C16" s="357"/>
      <c r="D16" s="357"/>
      <c r="E16" s="30">
        <v>16</v>
      </c>
      <c r="F16" s="59">
        <v>23802</v>
      </c>
      <c r="G16" s="60">
        <v>32202</v>
      </c>
      <c r="H16" s="77"/>
    </row>
    <row r="17" spans="1:8" s="80" customFormat="1" x14ac:dyDescent="0.35">
      <c r="A17" s="26">
        <v>401</v>
      </c>
      <c r="B17" s="357" t="s">
        <v>553</v>
      </c>
      <c r="C17" s="357"/>
      <c r="D17" s="357"/>
      <c r="E17" s="30">
        <v>62</v>
      </c>
      <c r="F17" s="59">
        <v>0</v>
      </c>
      <c r="G17" s="60">
        <v>31278</v>
      </c>
      <c r="H17" s="77"/>
    </row>
    <row r="18" spans="1:8" s="80" customFormat="1" x14ac:dyDescent="0.35">
      <c r="A18" s="26">
        <v>509</v>
      </c>
      <c r="B18" s="357" t="s">
        <v>554</v>
      </c>
      <c r="C18" s="357"/>
      <c r="D18" s="357"/>
      <c r="E18" s="30">
        <v>69</v>
      </c>
      <c r="F18" s="59">
        <v>19924</v>
      </c>
      <c r="G18" s="60">
        <v>33298</v>
      </c>
      <c r="H18" s="77"/>
    </row>
    <row r="19" spans="1:8" s="80" customFormat="1" x14ac:dyDescent="0.35">
      <c r="A19" s="26">
        <v>508</v>
      </c>
      <c r="B19" s="357" t="s">
        <v>555</v>
      </c>
      <c r="C19" s="357"/>
      <c r="D19" s="357"/>
      <c r="E19" s="30">
        <v>1</v>
      </c>
      <c r="F19" s="59">
        <v>17972</v>
      </c>
      <c r="G19" s="60">
        <v>17972</v>
      </c>
      <c r="H19" s="77"/>
    </row>
    <row r="20" spans="1:8" s="80" customFormat="1" x14ac:dyDescent="0.35">
      <c r="A20" s="26">
        <v>507</v>
      </c>
      <c r="B20" s="357" t="s">
        <v>556</v>
      </c>
      <c r="C20" s="357"/>
      <c r="D20" s="357"/>
      <c r="E20" s="30">
        <v>32</v>
      </c>
      <c r="F20" s="59">
        <v>15284</v>
      </c>
      <c r="G20" s="60">
        <v>22558</v>
      </c>
      <c r="H20" s="77"/>
    </row>
    <row r="21" spans="1:8" s="80" customFormat="1" x14ac:dyDescent="0.35">
      <c r="A21" s="26">
        <v>506</v>
      </c>
      <c r="B21" s="357" t="s">
        <v>557</v>
      </c>
      <c r="C21" s="357"/>
      <c r="D21" s="357"/>
      <c r="E21" s="30">
        <v>0</v>
      </c>
      <c r="F21" s="59">
        <v>0</v>
      </c>
      <c r="G21" s="60">
        <v>0</v>
      </c>
      <c r="H21" s="77"/>
    </row>
    <row r="22" spans="1:8" s="80" customFormat="1" x14ac:dyDescent="0.35">
      <c r="A22" s="26">
        <v>502</v>
      </c>
      <c r="B22" s="357" t="s">
        <v>558</v>
      </c>
      <c r="C22" s="357"/>
      <c r="D22" s="357"/>
      <c r="E22" s="30">
        <v>2</v>
      </c>
      <c r="F22" s="59">
        <v>16392</v>
      </c>
      <c r="G22" s="60">
        <v>16392</v>
      </c>
      <c r="H22" s="77"/>
    </row>
    <row r="23" spans="1:8" x14ac:dyDescent="0.35">
      <c r="A23" s="26">
        <v>619</v>
      </c>
      <c r="B23" s="248" t="s">
        <v>559</v>
      </c>
      <c r="C23" s="248"/>
      <c r="D23" s="248"/>
      <c r="E23" s="30">
        <v>7</v>
      </c>
      <c r="F23" s="59">
        <v>112614</v>
      </c>
      <c r="G23" s="60">
        <v>120928</v>
      </c>
    </row>
    <row r="24" spans="1:8" x14ac:dyDescent="0.35">
      <c r="A24" s="26">
        <v>618</v>
      </c>
      <c r="B24" s="248" t="s">
        <v>560</v>
      </c>
      <c r="C24" s="248"/>
      <c r="D24" s="248"/>
      <c r="E24" s="30">
        <v>12</v>
      </c>
      <c r="F24" s="59">
        <v>83456</v>
      </c>
      <c r="G24" s="60">
        <v>106764</v>
      </c>
    </row>
    <row r="25" spans="1:8" x14ac:dyDescent="0.35">
      <c r="A25" s="26">
        <v>617</v>
      </c>
      <c r="B25" s="248" t="s">
        <v>561</v>
      </c>
      <c r="C25" s="248"/>
      <c r="D25" s="248"/>
      <c r="E25" s="30">
        <v>38</v>
      </c>
      <c r="F25" s="59">
        <v>0</v>
      </c>
      <c r="G25" s="60">
        <v>100676</v>
      </c>
    </row>
    <row r="26" spans="1:8" x14ac:dyDescent="0.35">
      <c r="A26" s="26">
        <v>616</v>
      </c>
      <c r="B26" s="248" t="s">
        <v>562</v>
      </c>
      <c r="C26" s="248"/>
      <c r="D26" s="248"/>
      <c r="E26" s="30">
        <v>49</v>
      </c>
      <c r="F26" s="59">
        <v>0</v>
      </c>
      <c r="G26" s="60">
        <v>100144</v>
      </c>
    </row>
    <row r="27" spans="1:8" x14ac:dyDescent="0.35">
      <c r="A27" s="26">
        <v>615</v>
      </c>
      <c r="B27" s="248" t="s">
        <v>563</v>
      </c>
      <c r="C27" s="248"/>
      <c r="D27" s="248"/>
      <c r="E27" s="30">
        <v>27</v>
      </c>
      <c r="F27" s="59">
        <v>58348</v>
      </c>
      <c r="G27" s="60">
        <v>79992</v>
      </c>
    </row>
    <row r="28" spans="1:8" x14ac:dyDescent="0.35">
      <c r="A28" s="26">
        <v>614</v>
      </c>
      <c r="B28" s="248" t="s">
        <v>564</v>
      </c>
      <c r="C28" s="248"/>
      <c r="D28" s="248"/>
      <c r="E28" s="30">
        <v>87</v>
      </c>
      <c r="F28" s="59">
        <v>0</v>
      </c>
      <c r="G28" s="60">
        <v>64190</v>
      </c>
    </row>
    <row r="29" spans="1:8" x14ac:dyDescent="0.35">
      <c r="A29" s="26">
        <v>608</v>
      </c>
      <c r="B29" s="248" t="s">
        <v>565</v>
      </c>
      <c r="C29" s="248"/>
      <c r="D29" s="248"/>
      <c r="E29" s="30">
        <v>20</v>
      </c>
      <c r="F29" s="59">
        <v>44490</v>
      </c>
      <c r="G29" s="60">
        <v>56444</v>
      </c>
      <c r="H29" s="111"/>
    </row>
    <row r="30" spans="1:8" x14ac:dyDescent="0.35">
      <c r="A30" s="26">
        <v>601</v>
      </c>
      <c r="B30" s="248" t="s">
        <v>566</v>
      </c>
      <c r="C30" s="248"/>
      <c r="D30" s="248"/>
      <c r="E30" s="30">
        <v>22</v>
      </c>
      <c r="F30" s="59">
        <v>0</v>
      </c>
      <c r="G30" s="60">
        <v>47834</v>
      </c>
    </row>
    <row r="31" spans="1:8" x14ac:dyDescent="0.35">
      <c r="A31" s="249" t="s">
        <v>13</v>
      </c>
      <c r="B31" s="250"/>
      <c r="C31" s="250"/>
      <c r="D31" s="250"/>
      <c r="E31" s="61">
        <f>SUM(E6:E30)</f>
        <v>575</v>
      </c>
      <c r="F31" s="62"/>
      <c r="G31" s="63"/>
    </row>
    <row r="32" spans="1:8" x14ac:dyDescent="0.35">
      <c r="A32" s="251" t="s">
        <v>14</v>
      </c>
      <c r="B32" s="252"/>
      <c r="C32" s="252"/>
      <c r="D32" s="252"/>
      <c r="E32" s="252"/>
      <c r="F32" s="252"/>
      <c r="G32" s="253"/>
    </row>
    <row r="33" spans="1:8" x14ac:dyDescent="0.35">
      <c r="A33" s="26"/>
      <c r="B33" s="254"/>
      <c r="C33" s="254"/>
      <c r="D33" s="254"/>
      <c r="E33" s="30"/>
      <c r="F33" s="59"/>
      <c r="G33" s="60"/>
    </row>
    <row r="34" spans="1:8" x14ac:dyDescent="0.35">
      <c r="A34" s="243" t="s">
        <v>15</v>
      </c>
      <c r="B34" s="244"/>
      <c r="C34" s="244"/>
      <c r="D34" s="244"/>
      <c r="E34" s="51">
        <f>SUM(E33:E33)</f>
        <v>0</v>
      </c>
      <c r="F34" s="52"/>
      <c r="G34" s="53"/>
    </row>
    <row r="35" spans="1:8" x14ac:dyDescent="0.35">
      <c r="A35" s="208" t="s">
        <v>16</v>
      </c>
      <c r="B35" s="209"/>
      <c r="C35" s="209"/>
      <c r="D35" s="209"/>
      <c r="E35" s="209"/>
      <c r="F35" s="209"/>
      <c r="G35" s="210"/>
    </row>
    <row r="36" spans="1:8" ht="30" customHeight="1" x14ac:dyDescent="0.35">
      <c r="A36" s="26">
        <v>1000</v>
      </c>
      <c r="B36" s="254" t="s">
        <v>567</v>
      </c>
      <c r="C36" s="254"/>
      <c r="D36" s="254"/>
      <c r="E36" s="27">
        <v>32</v>
      </c>
      <c r="F36" s="59">
        <v>9464</v>
      </c>
      <c r="G36" s="60">
        <v>80150</v>
      </c>
    </row>
    <row r="37" spans="1:8" x14ac:dyDescent="0.35">
      <c r="A37" s="26">
        <v>705</v>
      </c>
      <c r="B37" s="254" t="s">
        <v>568</v>
      </c>
      <c r="C37" s="254"/>
      <c r="D37" s="254"/>
      <c r="E37" s="27">
        <v>57</v>
      </c>
      <c r="F37" s="59">
        <v>2332</v>
      </c>
      <c r="G37" s="60">
        <v>10492</v>
      </c>
    </row>
    <row r="38" spans="1:8" x14ac:dyDescent="0.35">
      <c r="A38" s="26">
        <v>704</v>
      </c>
      <c r="B38" s="254" t="s">
        <v>569</v>
      </c>
      <c r="C38" s="254"/>
      <c r="D38" s="254"/>
      <c r="E38" s="27">
        <v>196</v>
      </c>
      <c r="F38" s="59">
        <v>1692</v>
      </c>
      <c r="G38" s="60">
        <v>7612</v>
      </c>
    </row>
    <row r="39" spans="1:8" x14ac:dyDescent="0.35">
      <c r="A39" s="26">
        <v>703</v>
      </c>
      <c r="B39" s="254" t="s">
        <v>570</v>
      </c>
      <c r="C39" s="254"/>
      <c r="D39" s="254"/>
      <c r="E39" s="176">
        <v>28</v>
      </c>
      <c r="F39" s="59">
        <v>1510</v>
      </c>
      <c r="G39" s="60">
        <v>4526</v>
      </c>
    </row>
    <row r="40" spans="1:8" x14ac:dyDescent="0.35">
      <c r="A40" s="26">
        <v>702</v>
      </c>
      <c r="B40" s="254" t="s">
        <v>571</v>
      </c>
      <c r="C40" s="254"/>
      <c r="D40" s="254"/>
      <c r="E40" s="27">
        <v>3</v>
      </c>
      <c r="F40" s="59">
        <v>1510</v>
      </c>
      <c r="G40" s="60">
        <v>3018</v>
      </c>
    </row>
    <row r="41" spans="1:8" x14ac:dyDescent="0.35">
      <c r="A41" s="26">
        <v>701</v>
      </c>
      <c r="B41" s="254" t="s">
        <v>572</v>
      </c>
      <c r="C41" s="254"/>
      <c r="D41" s="254"/>
      <c r="E41" s="27">
        <v>48</v>
      </c>
      <c r="F41" s="59">
        <v>1418</v>
      </c>
      <c r="G41" s="60">
        <v>6790</v>
      </c>
    </row>
    <row r="42" spans="1:8" x14ac:dyDescent="0.35">
      <c r="A42" s="243" t="s">
        <v>19</v>
      </c>
      <c r="B42" s="244"/>
      <c r="C42" s="244"/>
      <c r="D42" s="244"/>
      <c r="E42" s="51">
        <f>SUM(E36:E41)</f>
        <v>364</v>
      </c>
      <c r="F42" s="52"/>
      <c r="G42" s="53"/>
    </row>
    <row r="43" spans="1:8" x14ac:dyDescent="0.35">
      <c r="A43" s="245" t="s">
        <v>20</v>
      </c>
      <c r="B43" s="246"/>
      <c r="C43" s="246"/>
      <c r="D43" s="246"/>
      <c r="E43" s="54">
        <f>E42+E34+E31</f>
        <v>939</v>
      </c>
      <c r="F43" s="55"/>
      <c r="G43" s="56"/>
    </row>
    <row r="44" spans="1:8" x14ac:dyDescent="0.35">
      <c r="A44" s="275" t="s">
        <v>573</v>
      </c>
      <c r="B44" s="275"/>
      <c r="C44" s="275"/>
      <c r="D44" s="275"/>
      <c r="E44" s="275"/>
      <c r="F44" s="275"/>
      <c r="G44" s="275"/>
    </row>
    <row r="45" spans="1:8" s="142" customFormat="1" ht="30" customHeight="1" x14ac:dyDescent="0.3">
      <c r="A45" s="366" t="s">
        <v>574</v>
      </c>
      <c r="B45" s="366"/>
      <c r="C45" s="366"/>
      <c r="D45" s="366"/>
      <c r="E45" s="366"/>
      <c r="F45" s="366"/>
      <c r="G45" s="366"/>
      <c r="H45" s="122"/>
    </row>
    <row r="46" spans="1:8" x14ac:dyDescent="0.35">
      <c r="A46" s="77"/>
      <c r="B46"/>
      <c r="C46"/>
      <c r="D46"/>
      <c r="E46"/>
      <c r="F46"/>
      <c r="G46"/>
      <c r="H46"/>
    </row>
    <row r="47" spans="1:8" x14ac:dyDescent="0.35">
      <c r="A47" s="77"/>
      <c r="B47"/>
      <c r="C47"/>
      <c r="D47"/>
      <c r="E47"/>
      <c r="F47"/>
      <c r="G47"/>
      <c r="H47"/>
    </row>
    <row r="48" spans="1:8" ht="15" customHeight="1" x14ac:dyDescent="0.35">
      <c r="A48" s="77"/>
      <c r="B48"/>
      <c r="C48"/>
      <c r="D48"/>
      <c r="E48"/>
      <c r="F48"/>
      <c r="G48"/>
      <c r="H48"/>
    </row>
    <row r="49" spans="1:8" ht="15" customHeight="1" x14ac:dyDescent="0.35">
      <c r="A49" s="77"/>
      <c r="B49"/>
      <c r="C49"/>
      <c r="D49"/>
      <c r="E49"/>
      <c r="F49"/>
      <c r="G49"/>
      <c r="H49"/>
    </row>
    <row r="50" spans="1:8" x14ac:dyDescent="0.35">
      <c r="A50" s="77"/>
      <c r="B50"/>
      <c r="C50"/>
      <c r="D50"/>
      <c r="E50"/>
      <c r="F50"/>
      <c r="G50"/>
      <c r="H50"/>
    </row>
    <row r="51" spans="1:8" x14ac:dyDescent="0.35">
      <c r="A51" s="77"/>
      <c r="B51"/>
      <c r="C51"/>
      <c r="D51"/>
      <c r="E51"/>
      <c r="F51"/>
      <c r="G51"/>
      <c r="H51"/>
    </row>
    <row r="52" spans="1:8" x14ac:dyDescent="0.35">
      <c r="A52" s="77"/>
      <c r="B52"/>
      <c r="C52"/>
      <c r="D52"/>
      <c r="E52"/>
      <c r="F52"/>
      <c r="G52"/>
      <c r="H52"/>
    </row>
    <row r="53" spans="1:8" x14ac:dyDescent="0.35">
      <c r="A53" s="77"/>
      <c r="B53"/>
      <c r="C53"/>
      <c r="D53"/>
      <c r="E53"/>
      <c r="F53"/>
      <c r="G53"/>
      <c r="H53"/>
    </row>
    <row r="54" spans="1:8" x14ac:dyDescent="0.35">
      <c r="A54" s="77"/>
      <c r="B54"/>
      <c r="C54"/>
      <c r="D54"/>
      <c r="E54"/>
      <c r="F54"/>
      <c r="G54"/>
      <c r="H54"/>
    </row>
  </sheetData>
  <mergeCells count="45">
    <mergeCell ref="B12:D12"/>
    <mergeCell ref="A2:G2"/>
    <mergeCell ref="A3:A4"/>
    <mergeCell ref="B3:D4"/>
    <mergeCell ref="E3:E4"/>
    <mergeCell ref="A5:G5"/>
    <mergeCell ref="B6:D6"/>
    <mergeCell ref="B7:D7"/>
    <mergeCell ref="B8:D8"/>
    <mergeCell ref="B9:D9"/>
    <mergeCell ref="B10:D10"/>
    <mergeCell ref="B11:D11"/>
    <mergeCell ref="B24:D24"/>
    <mergeCell ref="B13:D13"/>
    <mergeCell ref="B14:D14"/>
    <mergeCell ref="B15:D15"/>
    <mergeCell ref="B16:D16"/>
    <mergeCell ref="B17:D17"/>
    <mergeCell ref="B18:D18"/>
    <mergeCell ref="B19:D19"/>
    <mergeCell ref="B20:D20"/>
    <mergeCell ref="B21:D21"/>
    <mergeCell ref="B22:D22"/>
    <mergeCell ref="B23:D23"/>
    <mergeCell ref="B36:D36"/>
    <mergeCell ref="B25:D25"/>
    <mergeCell ref="B26:D26"/>
    <mergeCell ref="B27:D27"/>
    <mergeCell ref="B28:D28"/>
    <mergeCell ref="B29:D29"/>
    <mergeCell ref="B30:D30"/>
    <mergeCell ref="A31:D31"/>
    <mergeCell ref="A32:G32"/>
    <mergeCell ref="B33:D33"/>
    <mergeCell ref="A34:D34"/>
    <mergeCell ref="A35:G35"/>
    <mergeCell ref="A43:D43"/>
    <mergeCell ref="A44:G44"/>
    <mergeCell ref="A45:G45"/>
    <mergeCell ref="B37:D37"/>
    <mergeCell ref="B38:D38"/>
    <mergeCell ref="B39:D39"/>
    <mergeCell ref="B40:D40"/>
    <mergeCell ref="B41:D41"/>
    <mergeCell ref="A42:D42"/>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67AB8-E846-40E5-9009-F5DEC813C469}">
  <dimension ref="A1:H35"/>
  <sheetViews>
    <sheetView workbookViewId="0">
      <selection sqref="A1:XFD1048576"/>
    </sheetView>
  </sheetViews>
  <sheetFormatPr baseColWidth="10" defaultColWidth="11.54296875" defaultRowHeight="14.5" x14ac:dyDescent="0.35"/>
  <cols>
    <col min="1" max="1" width="8.54296875" style="94" customWidth="1"/>
    <col min="2" max="2" width="6.08984375" style="94" customWidth="1"/>
    <col min="3" max="3" width="12.90625" style="94" customWidth="1"/>
    <col min="4" max="7" width="12.6328125" style="94" customWidth="1"/>
    <col min="8" max="8" width="15.6328125" style="77" customWidth="1"/>
    <col min="9" max="16384" width="11.54296875" style="94"/>
  </cols>
  <sheetData>
    <row r="1" spans="1:8" x14ac:dyDescent="0.35">
      <c r="A1" s="24"/>
      <c r="B1" s="24"/>
      <c r="C1" s="24"/>
      <c r="D1" s="24"/>
      <c r="E1" s="24"/>
      <c r="F1" s="24"/>
      <c r="G1" s="24"/>
      <c r="H1" s="2"/>
    </row>
    <row r="2" spans="1:8" ht="67.25" customHeight="1" x14ac:dyDescent="0.35">
      <c r="A2" s="226" t="s">
        <v>575</v>
      </c>
      <c r="B2" s="227"/>
      <c r="C2" s="227"/>
      <c r="D2" s="227"/>
      <c r="E2" s="227"/>
      <c r="F2" s="227"/>
      <c r="G2" s="227"/>
      <c r="H2" s="228"/>
    </row>
    <row r="3" spans="1:8" x14ac:dyDescent="0.35">
      <c r="A3" s="206" t="s">
        <v>23</v>
      </c>
      <c r="B3" s="206"/>
      <c r="C3" s="1" t="s">
        <v>24</v>
      </c>
      <c r="D3" s="206" t="s">
        <v>25</v>
      </c>
      <c r="E3" s="206"/>
      <c r="F3" s="206"/>
      <c r="G3" s="206"/>
      <c r="H3" s="25" t="s">
        <v>26</v>
      </c>
    </row>
    <row r="4" spans="1:8" ht="15" customHeight="1" x14ac:dyDescent="0.35">
      <c r="A4" s="229" t="s">
        <v>27</v>
      </c>
      <c r="B4" s="287"/>
      <c r="C4" s="27" t="s">
        <v>576</v>
      </c>
      <c r="D4" s="248" t="s">
        <v>28</v>
      </c>
      <c r="E4" s="248"/>
      <c r="F4" s="248"/>
      <c r="G4" s="248"/>
      <c r="H4" s="31">
        <v>150316490</v>
      </c>
    </row>
    <row r="5" spans="1:8" ht="15" customHeight="1" x14ac:dyDescent="0.35">
      <c r="A5" s="229"/>
      <c r="B5" s="287"/>
      <c r="C5" s="27" t="s">
        <v>577</v>
      </c>
      <c r="D5" s="248" t="s">
        <v>29</v>
      </c>
      <c r="E5" s="248"/>
      <c r="F5" s="248"/>
      <c r="G5" s="248"/>
      <c r="H5" s="31">
        <v>19879572</v>
      </c>
    </row>
    <row r="6" spans="1:8" ht="15" customHeight="1" x14ac:dyDescent="0.35">
      <c r="A6" s="229"/>
      <c r="B6" s="287"/>
      <c r="C6" s="27" t="s">
        <v>578</v>
      </c>
      <c r="D6" s="248" t="s">
        <v>30</v>
      </c>
      <c r="E6" s="248"/>
      <c r="F6" s="248"/>
      <c r="G6" s="248"/>
      <c r="H6" s="31">
        <v>0</v>
      </c>
    </row>
    <row r="7" spans="1:8" ht="15" customHeight="1" x14ac:dyDescent="0.35">
      <c r="A7" s="229"/>
      <c r="B7" s="287"/>
      <c r="C7" s="27" t="s">
        <v>579</v>
      </c>
      <c r="D7" s="248" t="s">
        <v>31</v>
      </c>
      <c r="E7" s="248"/>
      <c r="F7" s="248"/>
      <c r="G7" s="248"/>
      <c r="H7" s="31">
        <v>0</v>
      </c>
    </row>
    <row r="8" spans="1:8" ht="15" customHeight="1" x14ac:dyDescent="0.35">
      <c r="A8" s="229"/>
      <c r="B8" s="287"/>
      <c r="C8" s="27" t="s">
        <v>580</v>
      </c>
      <c r="D8" s="248" t="s">
        <v>32</v>
      </c>
      <c r="E8" s="248"/>
      <c r="F8" s="248"/>
      <c r="G8" s="248"/>
      <c r="H8" s="31">
        <v>35014324</v>
      </c>
    </row>
    <row r="9" spans="1:8" ht="15" customHeight="1" x14ac:dyDescent="0.35">
      <c r="A9" s="229"/>
      <c r="B9" s="287"/>
      <c r="C9" s="27" t="s">
        <v>581</v>
      </c>
      <c r="D9" s="248" t="s">
        <v>33</v>
      </c>
      <c r="E9" s="248"/>
      <c r="F9" s="248"/>
      <c r="G9" s="248"/>
      <c r="H9" s="31">
        <v>0</v>
      </c>
    </row>
    <row r="10" spans="1:8" ht="15" customHeight="1" x14ac:dyDescent="0.35">
      <c r="A10" s="229"/>
      <c r="B10" s="287"/>
      <c r="C10" s="27" t="s">
        <v>582</v>
      </c>
      <c r="D10" s="248" t="s">
        <v>34</v>
      </c>
      <c r="E10" s="248"/>
      <c r="F10" s="248"/>
      <c r="G10" s="248"/>
      <c r="H10" s="31">
        <v>9871700</v>
      </c>
    </row>
    <row r="11" spans="1:8" x14ac:dyDescent="0.35">
      <c r="A11" s="229"/>
      <c r="B11" s="287"/>
      <c r="C11" s="27" t="s">
        <v>583</v>
      </c>
      <c r="D11" s="248" t="s">
        <v>35</v>
      </c>
      <c r="E11" s="248"/>
      <c r="F11" s="248"/>
      <c r="G11" s="248"/>
      <c r="H11" s="29">
        <v>6807900</v>
      </c>
    </row>
    <row r="12" spans="1:8" s="178" customFormat="1" ht="15" thickBot="1" x14ac:dyDescent="0.4">
      <c r="A12" s="229"/>
      <c r="B12" s="287"/>
      <c r="C12" s="177" t="s">
        <v>584</v>
      </c>
      <c r="D12" s="368" t="s">
        <v>36</v>
      </c>
      <c r="E12" s="368"/>
      <c r="F12" s="368"/>
      <c r="G12" s="368"/>
      <c r="H12" s="31">
        <v>46468484</v>
      </c>
    </row>
    <row r="13" spans="1:8" ht="15" customHeight="1" x14ac:dyDescent="0.35">
      <c r="A13" s="230" t="s">
        <v>37</v>
      </c>
      <c r="B13" s="356"/>
      <c r="C13" s="30" t="s">
        <v>580</v>
      </c>
      <c r="D13" s="248" t="s">
        <v>32</v>
      </c>
      <c r="E13" s="248"/>
      <c r="F13" s="248"/>
      <c r="G13" s="248"/>
      <c r="H13" s="31">
        <v>0</v>
      </c>
    </row>
    <row r="14" spans="1:8" ht="15" customHeight="1" x14ac:dyDescent="0.35">
      <c r="A14" s="231"/>
      <c r="B14" s="295"/>
      <c r="C14" s="27" t="s">
        <v>581</v>
      </c>
      <c r="D14" s="248" t="s">
        <v>487</v>
      </c>
      <c r="E14" s="248"/>
      <c r="F14" s="248"/>
      <c r="G14" s="248"/>
      <c r="H14" s="31">
        <v>35284220</v>
      </c>
    </row>
    <row r="15" spans="1:8" ht="15" customHeight="1" x14ac:dyDescent="0.35">
      <c r="A15" s="231"/>
      <c r="B15" s="295"/>
      <c r="C15" s="30" t="s">
        <v>583</v>
      </c>
      <c r="D15" s="248" t="s">
        <v>35</v>
      </c>
      <c r="E15" s="248"/>
      <c r="F15" s="248"/>
      <c r="G15" s="248"/>
      <c r="H15" s="29">
        <v>1998950</v>
      </c>
    </row>
    <row r="16" spans="1:8" ht="15" customHeight="1" x14ac:dyDescent="0.35">
      <c r="A16" s="231"/>
      <c r="B16" s="295"/>
      <c r="C16" s="30" t="s">
        <v>585</v>
      </c>
      <c r="D16" s="248" t="s">
        <v>38</v>
      </c>
      <c r="E16" s="248"/>
      <c r="F16" s="248"/>
      <c r="G16" s="248"/>
      <c r="H16" s="31">
        <v>0</v>
      </c>
    </row>
    <row r="17" spans="1:8" ht="15" customHeight="1" x14ac:dyDescent="0.35">
      <c r="A17" s="231"/>
      <c r="B17" s="295"/>
      <c r="C17" s="30" t="s">
        <v>584</v>
      </c>
      <c r="D17" s="248" t="s">
        <v>36</v>
      </c>
      <c r="E17" s="248"/>
      <c r="F17" s="248"/>
      <c r="G17" s="248"/>
      <c r="H17" s="31">
        <v>1944962</v>
      </c>
    </row>
    <row r="18" spans="1:8" ht="15" thickBot="1" x14ac:dyDescent="0.4">
      <c r="A18" s="231"/>
      <c r="B18" s="295"/>
      <c r="C18" s="30" t="s">
        <v>586</v>
      </c>
      <c r="D18" s="248" t="s">
        <v>39</v>
      </c>
      <c r="E18" s="248"/>
      <c r="F18" s="248"/>
      <c r="G18" s="248"/>
      <c r="H18" s="31">
        <v>43283136</v>
      </c>
    </row>
    <row r="19" spans="1:8" ht="15" customHeight="1" x14ac:dyDescent="0.35">
      <c r="A19" s="230" t="s">
        <v>40</v>
      </c>
      <c r="B19" s="356"/>
      <c r="C19" s="30" t="s">
        <v>587</v>
      </c>
      <c r="D19" s="248" t="s">
        <v>41</v>
      </c>
      <c r="E19" s="248"/>
      <c r="F19" s="248"/>
      <c r="G19" s="248"/>
      <c r="H19" s="31">
        <v>40409316</v>
      </c>
    </row>
    <row r="20" spans="1:8" ht="15" customHeight="1" x14ac:dyDescent="0.35">
      <c r="A20" s="231"/>
      <c r="B20" s="295"/>
      <c r="C20" s="30" t="s">
        <v>588</v>
      </c>
      <c r="D20" s="248" t="s">
        <v>42</v>
      </c>
      <c r="E20" s="248"/>
      <c r="F20" s="248"/>
      <c r="G20" s="248"/>
      <c r="H20" s="31">
        <v>14610894</v>
      </c>
    </row>
    <row r="21" spans="1:8" ht="15" customHeight="1" x14ac:dyDescent="0.35">
      <c r="A21" s="231"/>
      <c r="B21" s="295"/>
      <c r="C21" s="30" t="s">
        <v>589</v>
      </c>
      <c r="D21" s="248" t="s">
        <v>43</v>
      </c>
      <c r="E21" s="248"/>
      <c r="F21" s="248"/>
      <c r="G21" s="248"/>
      <c r="H21" s="31">
        <v>5844336</v>
      </c>
    </row>
    <row r="22" spans="1:8" ht="15" customHeight="1" x14ac:dyDescent="0.35">
      <c r="A22" s="231"/>
      <c r="B22" s="295"/>
      <c r="C22" s="30" t="s">
        <v>590</v>
      </c>
      <c r="D22" s="248" t="s">
        <v>44</v>
      </c>
      <c r="E22" s="248"/>
      <c r="F22" s="248"/>
      <c r="G22" s="248"/>
      <c r="H22" s="31">
        <v>5367498</v>
      </c>
    </row>
    <row r="23" spans="1:8" ht="15" customHeight="1" x14ac:dyDescent="0.35">
      <c r="A23" s="231"/>
      <c r="B23" s="295"/>
      <c r="C23" s="30" t="s">
        <v>591</v>
      </c>
      <c r="D23" s="248" t="s">
        <v>45</v>
      </c>
      <c r="E23" s="248"/>
      <c r="F23" s="248"/>
      <c r="G23" s="248"/>
      <c r="H23" s="31">
        <v>13234742</v>
      </c>
    </row>
    <row r="24" spans="1:8" ht="15" customHeight="1" x14ac:dyDescent="0.35">
      <c r="A24" s="340" t="s">
        <v>46</v>
      </c>
      <c r="B24" s="341"/>
      <c r="C24" s="33">
        <v>1600</v>
      </c>
      <c r="D24" s="241" t="s">
        <v>47</v>
      </c>
      <c r="E24" s="241"/>
      <c r="F24" s="241"/>
      <c r="G24" s="241"/>
      <c r="H24" s="35">
        <v>0</v>
      </c>
    </row>
    <row r="25" spans="1:8" ht="15" customHeight="1" x14ac:dyDescent="0.35">
      <c r="A25" s="232" t="s">
        <v>48</v>
      </c>
      <c r="B25" s="233"/>
      <c r="C25" s="233"/>
      <c r="D25" s="233"/>
      <c r="E25" s="233"/>
      <c r="F25" s="233"/>
      <c r="G25" s="355"/>
      <c r="H25" s="164">
        <f>SUM(H4:H24)</f>
        <v>430336524</v>
      </c>
    </row>
    <row r="26" spans="1:8" x14ac:dyDescent="0.35">
      <c r="A26" s="367"/>
      <c r="B26" s="367"/>
      <c r="C26" s="367"/>
      <c r="D26" s="367"/>
      <c r="E26" s="367"/>
      <c r="F26" s="367"/>
      <c r="G26" s="367"/>
      <c r="H26" s="367"/>
    </row>
    <row r="27" spans="1:8" x14ac:dyDescent="0.35">
      <c r="H27" s="94"/>
    </row>
    <row r="28" spans="1:8" x14ac:dyDescent="0.35">
      <c r="H28" s="94"/>
    </row>
    <row r="29" spans="1:8" ht="15" customHeight="1" x14ac:dyDescent="0.35">
      <c r="H29" s="94"/>
    </row>
    <row r="30" spans="1:8" ht="15" customHeight="1" x14ac:dyDescent="0.35">
      <c r="H30" s="94"/>
    </row>
    <row r="31" spans="1:8" x14ac:dyDescent="0.35">
      <c r="H31" s="94"/>
    </row>
    <row r="32" spans="1:8" x14ac:dyDescent="0.35">
      <c r="H32" s="94"/>
    </row>
    <row r="33" s="94" customFormat="1" x14ac:dyDescent="0.35"/>
    <row r="34" s="94" customFormat="1" x14ac:dyDescent="0.35"/>
    <row r="35" s="94" customFormat="1" x14ac:dyDescent="0.35"/>
  </sheetData>
  <mergeCells count="30">
    <mergeCell ref="A2:H2"/>
    <mergeCell ref="A3:B3"/>
    <mergeCell ref="D3:G3"/>
    <mergeCell ref="A4:B12"/>
    <mergeCell ref="D4:G4"/>
    <mergeCell ref="D5:G5"/>
    <mergeCell ref="D6:G6"/>
    <mergeCell ref="D7:G7"/>
    <mergeCell ref="D8:G8"/>
    <mergeCell ref="D9:G9"/>
    <mergeCell ref="D10:G10"/>
    <mergeCell ref="D11:G11"/>
    <mergeCell ref="D12:G12"/>
    <mergeCell ref="A13:B18"/>
    <mergeCell ref="D13:G13"/>
    <mergeCell ref="D14:G14"/>
    <mergeCell ref="D15:G15"/>
    <mergeCell ref="D16:G16"/>
    <mergeCell ref="D17:G17"/>
    <mergeCell ref="D18:G18"/>
    <mergeCell ref="A24:B24"/>
    <mergeCell ref="D24:G24"/>
    <mergeCell ref="A25:G25"/>
    <mergeCell ref="A26:H26"/>
    <mergeCell ref="A19:B23"/>
    <mergeCell ref="D19:G19"/>
    <mergeCell ref="D20:G20"/>
    <mergeCell ref="D21:G21"/>
    <mergeCell ref="D22:G22"/>
    <mergeCell ref="D23:G23"/>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5B98A-B536-430C-B57F-1776ED8521E6}">
  <dimension ref="A1:G37"/>
  <sheetViews>
    <sheetView workbookViewId="0">
      <selection sqref="A1:G37"/>
    </sheetView>
  </sheetViews>
  <sheetFormatPr baseColWidth="10" defaultRowHeight="14.5" x14ac:dyDescent="0.35"/>
  <cols>
    <col min="1" max="3" width="12.7265625" customWidth="1"/>
    <col min="4" max="4" width="7.81640625" customWidth="1"/>
    <col min="5" max="5" width="12.81640625" customWidth="1"/>
    <col min="6" max="6" width="12.26953125" customWidth="1"/>
    <col min="7" max="7" width="18.26953125" customWidth="1"/>
  </cols>
  <sheetData>
    <row r="1" spans="1:7" ht="56.5" customHeight="1" x14ac:dyDescent="0.35">
      <c r="A1" s="206" t="s">
        <v>604</v>
      </c>
      <c r="B1" s="207"/>
      <c r="C1" s="207"/>
      <c r="D1" s="207"/>
      <c r="E1" s="207"/>
      <c r="F1" s="207"/>
      <c r="G1" s="207"/>
    </row>
    <row r="2" spans="1:7" x14ac:dyDescent="0.35">
      <c r="A2" s="206" t="s">
        <v>1</v>
      </c>
      <c r="B2" s="206" t="s">
        <v>2</v>
      </c>
      <c r="C2" s="206"/>
      <c r="D2" s="206"/>
      <c r="E2" s="206" t="s">
        <v>3</v>
      </c>
      <c r="F2" s="1" t="s">
        <v>4</v>
      </c>
      <c r="G2" s="1" t="s">
        <v>5</v>
      </c>
    </row>
    <row r="3" spans="1:7" x14ac:dyDescent="0.35">
      <c r="A3" s="206"/>
      <c r="B3" s="206"/>
      <c r="C3" s="206"/>
      <c r="D3" s="206"/>
      <c r="E3" s="206"/>
      <c r="F3" s="1" t="s">
        <v>6</v>
      </c>
      <c r="G3" s="1" t="s">
        <v>7</v>
      </c>
    </row>
    <row r="4" spans="1:7" x14ac:dyDescent="0.35">
      <c r="A4" s="208" t="s">
        <v>8</v>
      </c>
      <c r="B4" s="209"/>
      <c r="C4" s="209"/>
      <c r="D4" s="209"/>
      <c r="E4" s="209"/>
      <c r="F4" s="209"/>
      <c r="G4" s="210"/>
    </row>
    <row r="5" spans="1:7" x14ac:dyDescent="0.35">
      <c r="A5" s="26" t="s">
        <v>605</v>
      </c>
      <c r="B5" s="365" t="s">
        <v>9</v>
      </c>
      <c r="C5" s="365"/>
      <c r="D5" s="365"/>
      <c r="E5" s="7">
        <v>1</v>
      </c>
      <c r="F5" s="197">
        <v>126887.84</v>
      </c>
      <c r="G5" s="198">
        <v>126887.84</v>
      </c>
    </row>
    <row r="6" spans="1:7" x14ac:dyDescent="0.35">
      <c r="A6" s="26" t="s">
        <v>606</v>
      </c>
      <c r="B6" s="357" t="str">
        <f>[2]Hoja9!$K$13</f>
        <v>DIRECTOR DE CENTRO II</v>
      </c>
      <c r="C6" s="357"/>
      <c r="D6" s="357"/>
      <c r="E6" s="7">
        <v>5</v>
      </c>
      <c r="F6" s="197">
        <v>73631.539999999994</v>
      </c>
      <c r="G6" s="198">
        <v>84628.56</v>
      </c>
    </row>
    <row r="7" spans="1:7" x14ac:dyDescent="0.35">
      <c r="A7" s="26" t="s">
        <v>606</v>
      </c>
      <c r="B7" s="357" t="str">
        <f>[2]Hoja9!$K$14</f>
        <v>DIRECTOR DE PLANTEL "B" Y "C" III</v>
      </c>
      <c r="C7" s="357"/>
      <c r="D7" s="357"/>
      <c r="E7" s="7">
        <v>2</v>
      </c>
      <c r="F7" s="197">
        <v>62814.899999999994</v>
      </c>
      <c r="G7" s="198">
        <v>62858.92</v>
      </c>
    </row>
    <row r="8" spans="1:7" x14ac:dyDescent="0.35">
      <c r="A8" s="26" t="s">
        <v>607</v>
      </c>
      <c r="B8" s="357" t="str">
        <f>[2]Hoja9!$K$15</f>
        <v>DIRECTOR DE PLANTEL "D" Y "E" II</v>
      </c>
      <c r="C8" s="357"/>
      <c r="D8" s="357"/>
      <c r="E8" s="7">
        <v>4</v>
      </c>
      <c r="F8" s="197">
        <v>32771.480000000003</v>
      </c>
      <c r="G8" s="198">
        <v>73857.34</v>
      </c>
    </row>
    <row r="9" spans="1:7" x14ac:dyDescent="0.35">
      <c r="A9" s="26" t="s">
        <v>607</v>
      </c>
      <c r="B9" s="357" t="str">
        <f>[2]Hoja9!$K$16</f>
        <v>DIRECTOR DE PLANTEL "D" Y "E" III</v>
      </c>
      <c r="C9" s="357"/>
      <c r="D9" s="357"/>
      <c r="E9" s="7">
        <v>2</v>
      </c>
      <c r="F9" s="197">
        <v>52507.130000000005</v>
      </c>
      <c r="G9" s="198">
        <v>56507.13</v>
      </c>
    </row>
    <row r="10" spans="1:7" x14ac:dyDescent="0.35">
      <c r="A10" s="26" t="s">
        <v>608</v>
      </c>
      <c r="B10" s="357" t="str">
        <f>[2]Hoja9!$K$17</f>
        <v>COORDINADOR EJECUTIVO III</v>
      </c>
      <c r="C10" s="357"/>
      <c r="D10" s="357"/>
      <c r="E10" s="7">
        <v>4</v>
      </c>
      <c r="F10" s="197">
        <v>32121.850000000002</v>
      </c>
      <c r="G10" s="198">
        <v>34124.550000000003</v>
      </c>
    </row>
    <row r="11" spans="1:7" x14ac:dyDescent="0.35">
      <c r="A11" s="26" t="s">
        <v>609</v>
      </c>
      <c r="B11" s="357" t="str">
        <f>[2]Hoja9!$K$18</f>
        <v>JEFE DE PROYECTO</v>
      </c>
      <c r="C11" s="357"/>
      <c r="D11" s="357"/>
      <c r="E11" s="7">
        <v>56</v>
      </c>
      <c r="F11" s="197">
        <v>36687.599999999999</v>
      </c>
      <c r="G11" s="199">
        <v>91629.599999999991</v>
      </c>
    </row>
    <row r="12" spans="1:7" x14ac:dyDescent="0.35">
      <c r="A12" s="26" t="s">
        <v>610</v>
      </c>
      <c r="B12" s="357" t="str">
        <f>[2]Hoja9!$K$19</f>
        <v>SUBJEFE TECNICO ESPECIALISTA</v>
      </c>
      <c r="C12" s="357"/>
      <c r="D12" s="357"/>
      <c r="E12" s="7">
        <v>92</v>
      </c>
      <c r="F12" s="197">
        <v>23295.9</v>
      </c>
      <c r="G12" s="198">
        <v>56311.94</v>
      </c>
    </row>
    <row r="13" spans="1:7" x14ac:dyDescent="0.35">
      <c r="A13" s="249" t="s">
        <v>13</v>
      </c>
      <c r="B13" s="250"/>
      <c r="C13" s="250"/>
      <c r="D13" s="250"/>
      <c r="E13" s="61">
        <f>SUM(E5:E12)</f>
        <v>166</v>
      </c>
      <c r="F13" s="62"/>
      <c r="G13" s="63"/>
    </row>
    <row r="14" spans="1:7" x14ac:dyDescent="0.35">
      <c r="A14" s="251" t="s">
        <v>14</v>
      </c>
      <c r="B14" s="252"/>
      <c r="C14" s="252"/>
      <c r="D14" s="252"/>
      <c r="E14" s="252"/>
      <c r="F14" s="252"/>
      <c r="G14" s="253"/>
    </row>
    <row r="15" spans="1:7" x14ac:dyDescent="0.35">
      <c r="A15" s="200">
        <v>700</v>
      </c>
      <c r="B15" s="369" t="s">
        <v>611</v>
      </c>
      <c r="C15" s="369"/>
      <c r="D15" s="369"/>
      <c r="E15" s="30">
        <v>153</v>
      </c>
      <c r="F15" s="201">
        <v>991.7</v>
      </c>
      <c r="G15" s="202">
        <v>991.7</v>
      </c>
    </row>
    <row r="16" spans="1:7" x14ac:dyDescent="0.35">
      <c r="A16" s="200">
        <v>700</v>
      </c>
      <c r="B16" s="369" t="s">
        <v>612</v>
      </c>
      <c r="C16" s="369"/>
      <c r="D16" s="369"/>
      <c r="E16" s="30">
        <v>56</v>
      </c>
      <c r="F16" s="201">
        <v>824.11</v>
      </c>
      <c r="G16" s="202">
        <v>824.11</v>
      </c>
    </row>
    <row r="17" spans="1:7" x14ac:dyDescent="0.35">
      <c r="A17" s="200">
        <v>700</v>
      </c>
      <c r="B17" s="369" t="s">
        <v>613</v>
      </c>
      <c r="C17" s="369"/>
      <c r="D17" s="369"/>
      <c r="E17" s="30">
        <v>134</v>
      </c>
      <c r="F17" s="201">
        <v>925.8</v>
      </c>
      <c r="G17" s="202">
        <v>925.8</v>
      </c>
    </row>
    <row r="18" spans="1:7" x14ac:dyDescent="0.35">
      <c r="A18" s="200">
        <v>700</v>
      </c>
      <c r="B18" s="369" t="s">
        <v>614</v>
      </c>
      <c r="C18" s="369"/>
      <c r="D18" s="369"/>
      <c r="E18" s="30">
        <v>49</v>
      </c>
      <c r="F18" s="201">
        <v>661.15</v>
      </c>
      <c r="G18" s="202">
        <v>661.15</v>
      </c>
    </row>
    <row r="19" spans="1:7" x14ac:dyDescent="0.35">
      <c r="A19" s="200" t="s">
        <v>615</v>
      </c>
      <c r="B19" s="370" t="s">
        <v>616</v>
      </c>
      <c r="C19" s="370"/>
      <c r="D19" s="370"/>
      <c r="E19" s="30">
        <v>39</v>
      </c>
      <c r="F19" s="201">
        <v>16778</v>
      </c>
      <c r="G19" s="202">
        <v>22808.492000000002</v>
      </c>
    </row>
    <row r="20" spans="1:7" x14ac:dyDescent="0.35">
      <c r="A20" s="200" t="s">
        <v>617</v>
      </c>
      <c r="B20" s="369" t="s">
        <v>618</v>
      </c>
      <c r="C20" s="369"/>
      <c r="D20" s="369"/>
      <c r="E20" s="30">
        <v>11</v>
      </c>
      <c r="F20" s="201">
        <v>19340.324799999999</v>
      </c>
      <c r="G20" s="202">
        <v>21295.628799999999</v>
      </c>
    </row>
    <row r="21" spans="1:7" x14ac:dyDescent="0.35">
      <c r="A21" s="200" t="s">
        <v>619</v>
      </c>
      <c r="B21" s="370" t="s">
        <v>620</v>
      </c>
      <c r="C21" s="370"/>
      <c r="D21" s="370"/>
      <c r="E21" s="7">
        <v>31</v>
      </c>
      <c r="F21" s="197">
        <v>16678.05</v>
      </c>
      <c r="G21" s="198">
        <v>38669.279999999999</v>
      </c>
    </row>
    <row r="22" spans="1:7" x14ac:dyDescent="0.35">
      <c r="A22" s="200" t="s">
        <v>621</v>
      </c>
      <c r="B22" s="370" t="s">
        <v>622</v>
      </c>
      <c r="C22" s="370"/>
      <c r="D22" s="370"/>
      <c r="E22" s="30">
        <v>12</v>
      </c>
      <c r="F22" s="201">
        <v>19570.400000000001</v>
      </c>
      <c r="G22" s="202">
        <v>23985.503199999999</v>
      </c>
    </row>
    <row r="23" spans="1:7" x14ac:dyDescent="0.35">
      <c r="A23" s="200" t="s">
        <v>623</v>
      </c>
      <c r="B23" s="369" t="s">
        <v>624</v>
      </c>
      <c r="C23" s="369"/>
      <c r="D23" s="369"/>
      <c r="E23" s="30">
        <v>16</v>
      </c>
      <c r="F23" s="201">
        <v>16678</v>
      </c>
      <c r="G23" s="202">
        <v>25907.162400000001</v>
      </c>
    </row>
    <row r="24" spans="1:7" x14ac:dyDescent="0.35">
      <c r="A24" s="200" t="s">
        <v>625</v>
      </c>
      <c r="B24" s="369" t="s">
        <v>626</v>
      </c>
      <c r="C24" s="369"/>
      <c r="D24" s="369"/>
      <c r="E24" s="30">
        <v>2</v>
      </c>
      <c r="F24" s="201">
        <v>23839.216</v>
      </c>
      <c r="G24" s="202">
        <v>25452.940000000002</v>
      </c>
    </row>
    <row r="25" spans="1:7" x14ac:dyDescent="0.35">
      <c r="A25" s="200" t="s">
        <v>627</v>
      </c>
      <c r="B25" s="370" t="s">
        <v>628</v>
      </c>
      <c r="C25" s="370"/>
      <c r="D25" s="370"/>
      <c r="E25" s="30">
        <v>25</v>
      </c>
      <c r="F25" s="201">
        <v>17011.899999999998</v>
      </c>
      <c r="G25" s="202">
        <v>39257.690800000004</v>
      </c>
    </row>
    <row r="26" spans="1:7" x14ac:dyDescent="0.35">
      <c r="A26" s="200" t="s">
        <v>629</v>
      </c>
      <c r="B26" s="369" t="s">
        <v>630</v>
      </c>
      <c r="C26" s="369"/>
      <c r="D26" s="369"/>
      <c r="E26" s="30">
        <v>1</v>
      </c>
      <c r="F26" s="201">
        <v>26987.022400000005</v>
      </c>
      <c r="G26" s="202">
        <v>26987.022400000005</v>
      </c>
    </row>
    <row r="27" spans="1:7" x14ac:dyDescent="0.35">
      <c r="A27" s="200" t="s">
        <v>631</v>
      </c>
      <c r="B27" s="369" t="s">
        <v>632</v>
      </c>
      <c r="C27" s="369"/>
      <c r="D27" s="369"/>
      <c r="E27" s="30">
        <v>29</v>
      </c>
      <c r="F27" s="201">
        <v>17919.900000000001</v>
      </c>
      <c r="G27" s="202">
        <v>33597.990000000005</v>
      </c>
    </row>
    <row r="28" spans="1:7" x14ac:dyDescent="0.35">
      <c r="A28" s="243" t="s">
        <v>15</v>
      </c>
      <c r="B28" s="244"/>
      <c r="C28" s="244"/>
      <c r="D28" s="244"/>
      <c r="E28" s="51">
        <f>SUM(E15:E27)</f>
        <v>558</v>
      </c>
      <c r="F28" s="52"/>
      <c r="G28" s="53"/>
    </row>
    <row r="29" spans="1:7" x14ac:dyDescent="0.35">
      <c r="A29" s="251" t="s">
        <v>16</v>
      </c>
      <c r="B29" s="252"/>
      <c r="C29" s="252"/>
      <c r="D29" s="252"/>
      <c r="E29" s="252"/>
      <c r="F29" s="252"/>
      <c r="G29" s="253"/>
    </row>
    <row r="30" spans="1:7" x14ac:dyDescent="0.35">
      <c r="A30" s="26">
        <v>99999</v>
      </c>
      <c r="B30" s="254" t="s">
        <v>633</v>
      </c>
      <c r="C30" s="254"/>
      <c r="D30" s="254"/>
      <c r="E30" s="27">
        <v>209</v>
      </c>
      <c r="F30" s="201">
        <v>3174.28</v>
      </c>
      <c r="G30" s="202">
        <v>44599.199999999997</v>
      </c>
    </row>
    <row r="31" spans="1:7" x14ac:dyDescent="0.35">
      <c r="A31" s="200">
        <v>700</v>
      </c>
      <c r="B31" s="369" t="s">
        <v>611</v>
      </c>
      <c r="C31" s="369"/>
      <c r="D31" s="369"/>
      <c r="E31" s="203">
        <v>28</v>
      </c>
      <c r="F31" s="201">
        <v>991.7</v>
      </c>
      <c r="G31" s="202">
        <v>991.7</v>
      </c>
    </row>
    <row r="32" spans="1:7" x14ac:dyDescent="0.35">
      <c r="A32" s="200">
        <v>700</v>
      </c>
      <c r="B32" s="369" t="s">
        <v>612</v>
      </c>
      <c r="C32" s="369"/>
      <c r="D32" s="369"/>
      <c r="E32" s="203">
        <v>19</v>
      </c>
      <c r="F32" s="201">
        <v>824.11</v>
      </c>
      <c r="G32" s="202">
        <v>824.11</v>
      </c>
    </row>
    <row r="33" spans="1:7" x14ac:dyDescent="0.35">
      <c r="A33" s="200">
        <v>700</v>
      </c>
      <c r="B33" s="369" t="s">
        <v>613</v>
      </c>
      <c r="C33" s="369"/>
      <c r="D33" s="369"/>
      <c r="E33" s="203">
        <v>64</v>
      </c>
      <c r="F33" s="201">
        <v>925.8</v>
      </c>
      <c r="G33" s="202">
        <v>925.8</v>
      </c>
    </row>
    <row r="34" spans="1:7" x14ac:dyDescent="0.35">
      <c r="A34" s="200">
        <v>700</v>
      </c>
      <c r="B34" s="369" t="s">
        <v>614</v>
      </c>
      <c r="C34" s="369"/>
      <c r="D34" s="369"/>
      <c r="E34" s="203">
        <v>37</v>
      </c>
      <c r="F34" s="201">
        <v>661.15</v>
      </c>
      <c r="G34" s="202">
        <v>661.15</v>
      </c>
    </row>
    <row r="35" spans="1:7" x14ac:dyDescent="0.35">
      <c r="A35" s="243" t="s">
        <v>19</v>
      </c>
      <c r="B35" s="244"/>
      <c r="C35" s="244"/>
      <c r="D35" s="244"/>
      <c r="E35" s="51">
        <f>SUM(E30:E34)</f>
        <v>357</v>
      </c>
      <c r="F35" s="51"/>
      <c r="G35" s="65"/>
    </row>
    <row r="36" spans="1:7" x14ac:dyDescent="0.35">
      <c r="A36" s="245" t="s">
        <v>20</v>
      </c>
      <c r="B36" s="246"/>
      <c r="C36" s="246"/>
      <c r="D36" s="246"/>
      <c r="E36" s="204">
        <v>1081</v>
      </c>
      <c r="F36" s="55"/>
      <c r="G36" s="56"/>
    </row>
    <row r="37" spans="1:7" x14ac:dyDescent="0.35">
      <c r="A37" s="241" t="s">
        <v>21</v>
      </c>
      <c r="B37" s="241"/>
      <c r="C37" s="241"/>
      <c r="D37" s="241"/>
      <c r="E37" s="241"/>
      <c r="F37" s="241"/>
      <c r="G37" s="241"/>
    </row>
  </sheetData>
  <mergeCells count="38">
    <mergeCell ref="B10:D10"/>
    <mergeCell ref="B5:D5"/>
    <mergeCell ref="B6:D6"/>
    <mergeCell ref="B7:D7"/>
    <mergeCell ref="B8:D8"/>
    <mergeCell ref="B9:D9"/>
    <mergeCell ref="A1:G1"/>
    <mergeCell ref="A2:A3"/>
    <mergeCell ref="B2:D3"/>
    <mergeCell ref="E2:E3"/>
    <mergeCell ref="A4:G4"/>
    <mergeCell ref="B11:D11"/>
    <mergeCell ref="B12:D12"/>
    <mergeCell ref="A13:D13"/>
    <mergeCell ref="A14:G14"/>
    <mergeCell ref="B15:D15"/>
    <mergeCell ref="B16:D16"/>
    <mergeCell ref="B17:D17"/>
    <mergeCell ref="B18:D18"/>
    <mergeCell ref="B19:D19"/>
    <mergeCell ref="B20:D20"/>
    <mergeCell ref="B21:D21"/>
    <mergeCell ref="B22:D22"/>
    <mergeCell ref="B23:D23"/>
    <mergeCell ref="B24:D24"/>
    <mergeCell ref="B25:D25"/>
    <mergeCell ref="B26:D26"/>
    <mergeCell ref="B27:D27"/>
    <mergeCell ref="A28:D28"/>
    <mergeCell ref="A29:G29"/>
    <mergeCell ref="B30:D30"/>
    <mergeCell ref="A36:D36"/>
    <mergeCell ref="A37:G37"/>
    <mergeCell ref="B31:D31"/>
    <mergeCell ref="B32:D32"/>
    <mergeCell ref="B33:D33"/>
    <mergeCell ref="B34:D34"/>
    <mergeCell ref="A35:D35"/>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C3F6E-98DA-457F-BEA2-D751B94BE18A}">
  <dimension ref="A1:D18"/>
  <sheetViews>
    <sheetView workbookViewId="0">
      <selection sqref="A1:D18"/>
    </sheetView>
  </sheetViews>
  <sheetFormatPr baseColWidth="10" defaultRowHeight="14.5" x14ac:dyDescent="0.35"/>
  <cols>
    <col min="1" max="1" width="13.26953125" customWidth="1"/>
    <col min="2" max="2" width="17.453125" customWidth="1"/>
    <col min="3" max="3" width="42.7265625" customWidth="1"/>
    <col min="4" max="4" width="15.7265625" customWidth="1"/>
  </cols>
  <sheetData>
    <row r="1" spans="1:4" ht="56" customHeight="1" x14ac:dyDescent="0.35">
      <c r="A1" s="226" t="s">
        <v>592</v>
      </c>
      <c r="B1" s="227"/>
      <c r="C1" s="227"/>
      <c r="D1" s="228"/>
    </row>
    <row r="2" spans="1:4" x14ac:dyDescent="0.35">
      <c r="A2" s="1" t="s">
        <v>23</v>
      </c>
      <c r="B2" s="1" t="s">
        <v>24</v>
      </c>
      <c r="C2" s="1" t="s">
        <v>25</v>
      </c>
      <c r="D2" s="25" t="s">
        <v>26</v>
      </c>
    </row>
    <row r="3" spans="1:4" x14ac:dyDescent="0.35">
      <c r="A3" s="229" t="s">
        <v>27</v>
      </c>
      <c r="B3" s="27">
        <v>1130</v>
      </c>
      <c r="C3" s="28" t="s">
        <v>28</v>
      </c>
      <c r="D3" s="179">
        <v>37403616</v>
      </c>
    </row>
    <row r="4" spans="1:4" x14ac:dyDescent="0.35">
      <c r="A4" s="229"/>
      <c r="B4" s="27">
        <v>1210</v>
      </c>
      <c r="C4" s="28" t="s">
        <v>29</v>
      </c>
      <c r="D4" s="179">
        <v>51120168</v>
      </c>
    </row>
    <row r="5" spans="1:4" x14ac:dyDescent="0.35">
      <c r="A5" s="229"/>
      <c r="B5" s="27">
        <v>1310</v>
      </c>
      <c r="C5" s="28" t="s">
        <v>32</v>
      </c>
      <c r="D5" s="179">
        <v>6005198</v>
      </c>
    </row>
    <row r="6" spans="1:4" x14ac:dyDescent="0.35">
      <c r="A6" s="229"/>
      <c r="B6" s="27">
        <v>1320</v>
      </c>
      <c r="C6" s="28" t="s">
        <v>33</v>
      </c>
      <c r="D6" s="179">
        <v>29677434</v>
      </c>
    </row>
    <row r="7" spans="1:4" x14ac:dyDescent="0.35">
      <c r="A7" s="229"/>
      <c r="B7" s="27">
        <v>1340</v>
      </c>
      <c r="C7" s="28" t="s">
        <v>34</v>
      </c>
      <c r="D7" s="179">
        <v>30158544</v>
      </c>
    </row>
    <row r="8" spans="1:4" x14ac:dyDescent="0.35">
      <c r="A8" s="229"/>
      <c r="B8" s="27">
        <v>1540</v>
      </c>
      <c r="C8" s="28" t="s">
        <v>35</v>
      </c>
      <c r="D8" s="179">
        <v>153209752</v>
      </c>
    </row>
    <row r="9" spans="1:4" ht="15" thickBot="1" x14ac:dyDescent="0.4">
      <c r="A9" s="229"/>
      <c r="B9" s="27">
        <v>1590</v>
      </c>
      <c r="C9" s="28" t="s">
        <v>36</v>
      </c>
      <c r="D9" s="179">
        <v>6453533</v>
      </c>
    </row>
    <row r="10" spans="1:4" x14ac:dyDescent="0.35">
      <c r="A10" s="230" t="s">
        <v>37</v>
      </c>
      <c r="B10" s="30">
        <v>1530</v>
      </c>
      <c r="C10" s="24" t="s">
        <v>452</v>
      </c>
      <c r="D10" s="179">
        <v>2634309</v>
      </c>
    </row>
    <row r="11" spans="1:4" x14ac:dyDescent="0.35">
      <c r="A11" s="231"/>
      <c r="B11" s="30">
        <v>1550</v>
      </c>
      <c r="C11" s="28" t="s">
        <v>38</v>
      </c>
      <c r="D11" s="179">
        <v>1725798</v>
      </c>
    </row>
    <row r="12" spans="1:4" ht="15" thickBot="1" x14ac:dyDescent="0.4">
      <c r="A12" s="231"/>
      <c r="B12" s="30">
        <v>1710</v>
      </c>
      <c r="C12" s="28" t="s">
        <v>39</v>
      </c>
      <c r="D12" s="179">
        <v>5345128</v>
      </c>
    </row>
    <row r="13" spans="1:4" x14ac:dyDescent="0.35">
      <c r="A13" s="230" t="s">
        <v>40</v>
      </c>
      <c r="B13" s="30">
        <v>1410</v>
      </c>
      <c r="C13" s="28" t="s">
        <v>41</v>
      </c>
      <c r="D13" s="179">
        <v>66180</v>
      </c>
    </row>
    <row r="14" spans="1:4" x14ac:dyDescent="0.35">
      <c r="A14" s="231"/>
      <c r="B14" s="30">
        <v>1420</v>
      </c>
      <c r="C14" s="28" t="s">
        <v>42</v>
      </c>
      <c r="D14" s="179">
        <v>33874824</v>
      </c>
    </row>
    <row r="15" spans="1:4" x14ac:dyDescent="0.35">
      <c r="A15" s="231"/>
      <c r="B15" s="30">
        <v>1430</v>
      </c>
      <c r="C15" s="28" t="s">
        <v>43</v>
      </c>
      <c r="D15" s="179">
        <v>5674584</v>
      </c>
    </row>
    <row r="16" spans="1:4" x14ac:dyDescent="0.35">
      <c r="A16" s="231"/>
      <c r="B16" s="30">
        <v>1440</v>
      </c>
      <c r="C16" s="28" t="s">
        <v>44</v>
      </c>
      <c r="D16" s="179">
        <v>3520188</v>
      </c>
    </row>
    <row r="17" spans="1:4" x14ac:dyDescent="0.35">
      <c r="A17" s="180" t="s">
        <v>46</v>
      </c>
      <c r="B17" s="181">
        <v>1610</v>
      </c>
      <c r="C17" s="182" t="s">
        <v>47</v>
      </c>
      <c r="D17" s="183">
        <v>0</v>
      </c>
    </row>
    <row r="18" spans="1:4" x14ac:dyDescent="0.35">
      <c r="A18" s="232" t="s">
        <v>48</v>
      </c>
      <c r="B18" s="233"/>
      <c r="C18" s="233"/>
      <c r="D18" s="36">
        <f>SUM(D3:D17)</f>
        <v>366869256</v>
      </c>
    </row>
  </sheetData>
  <mergeCells count="5">
    <mergeCell ref="A1:D1"/>
    <mergeCell ref="A3:A9"/>
    <mergeCell ref="A10:A12"/>
    <mergeCell ref="A13:A16"/>
    <mergeCell ref="A18:C18"/>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FA7EE-1329-47D3-A1D4-2D30B3AE2893}">
  <dimension ref="A1:H28"/>
  <sheetViews>
    <sheetView workbookViewId="0">
      <selection activeCell="F13" sqref="F13"/>
    </sheetView>
  </sheetViews>
  <sheetFormatPr baseColWidth="10" defaultColWidth="11.54296875" defaultRowHeight="10.5" x14ac:dyDescent="0.25"/>
  <cols>
    <col min="1" max="3" width="12.7265625" style="24" customWidth="1"/>
    <col min="4" max="4" width="20.1796875" style="24" customWidth="1"/>
    <col min="5" max="5" width="9.453125" style="24" customWidth="1"/>
    <col min="6" max="6" width="12.26953125" style="24" customWidth="1"/>
    <col min="7" max="7" width="13.54296875" style="24" customWidth="1"/>
    <col min="8" max="8" width="5.26953125" style="2" customWidth="1"/>
    <col min="9" max="16384" width="11.54296875" style="3"/>
  </cols>
  <sheetData>
    <row r="1" spans="1:8" ht="54" customHeight="1" x14ac:dyDescent="0.25">
      <c r="A1" s="206" t="s">
        <v>593</v>
      </c>
      <c r="B1" s="207"/>
      <c r="C1" s="207"/>
      <c r="D1" s="207"/>
      <c r="E1" s="207"/>
      <c r="F1" s="207"/>
      <c r="G1" s="207"/>
    </row>
    <row r="2" spans="1:8" s="4" customFormat="1" x14ac:dyDescent="0.25">
      <c r="A2" s="206" t="s">
        <v>1</v>
      </c>
      <c r="B2" s="206" t="s">
        <v>2</v>
      </c>
      <c r="C2" s="206"/>
      <c r="D2" s="206"/>
      <c r="E2" s="206" t="s">
        <v>3</v>
      </c>
      <c r="F2" s="1" t="s">
        <v>4</v>
      </c>
      <c r="G2" s="1" t="s">
        <v>5</v>
      </c>
      <c r="H2" s="2"/>
    </row>
    <row r="3" spans="1:8" s="4" customFormat="1" x14ac:dyDescent="0.25">
      <c r="A3" s="206"/>
      <c r="B3" s="206"/>
      <c r="C3" s="206"/>
      <c r="D3" s="206"/>
      <c r="E3" s="206"/>
      <c r="F3" s="1" t="s">
        <v>6</v>
      </c>
      <c r="G3" s="1" t="s">
        <v>7</v>
      </c>
      <c r="H3" s="2"/>
    </row>
    <row r="4" spans="1:8" s="4" customFormat="1" x14ac:dyDescent="0.25">
      <c r="A4" s="208" t="s">
        <v>8</v>
      </c>
      <c r="B4" s="209"/>
      <c r="C4" s="209"/>
      <c r="D4" s="209"/>
      <c r="E4" s="209"/>
      <c r="F4" s="209"/>
      <c r="G4" s="210"/>
      <c r="H4" s="2"/>
    </row>
    <row r="5" spans="1:8" s="4" customFormat="1" x14ac:dyDescent="0.25">
      <c r="A5" s="26">
        <v>20</v>
      </c>
      <c r="B5" s="247" t="s">
        <v>9</v>
      </c>
      <c r="C5" s="247"/>
      <c r="D5" s="247"/>
      <c r="E5" s="30">
        <v>1</v>
      </c>
      <c r="F5" s="59">
        <v>99626.739999999991</v>
      </c>
      <c r="G5" s="60">
        <v>99626.739999999991</v>
      </c>
      <c r="H5" s="2"/>
    </row>
    <row r="6" spans="1:8" s="4" customFormat="1" x14ac:dyDescent="0.25">
      <c r="A6" s="26">
        <v>200</v>
      </c>
      <c r="B6" s="248" t="s">
        <v>286</v>
      </c>
      <c r="C6" s="248"/>
      <c r="D6" s="248"/>
      <c r="E6" s="30">
        <v>2</v>
      </c>
      <c r="F6" s="59">
        <v>56856.66</v>
      </c>
      <c r="G6" s="60">
        <v>56856.66</v>
      </c>
      <c r="H6" s="2"/>
    </row>
    <row r="7" spans="1:8" s="4" customFormat="1" x14ac:dyDescent="0.25">
      <c r="A7" s="26">
        <v>300</v>
      </c>
      <c r="B7" s="248" t="s">
        <v>594</v>
      </c>
      <c r="C7" s="248"/>
      <c r="D7" s="248"/>
      <c r="E7" s="30">
        <v>1</v>
      </c>
      <c r="F7" s="59">
        <v>54286.54</v>
      </c>
      <c r="G7" s="60">
        <v>54286.54</v>
      </c>
      <c r="H7" s="2"/>
    </row>
    <row r="8" spans="1:8" s="4" customFormat="1" x14ac:dyDescent="0.25">
      <c r="A8" s="26">
        <v>500</v>
      </c>
      <c r="B8" s="248" t="s">
        <v>595</v>
      </c>
      <c r="C8" s="248"/>
      <c r="D8" s="248"/>
      <c r="E8" s="30">
        <v>25</v>
      </c>
      <c r="F8" s="59">
        <v>22794.260000000002</v>
      </c>
      <c r="G8" s="60">
        <v>39449.4</v>
      </c>
      <c r="H8" s="2"/>
    </row>
    <row r="9" spans="1:8" s="4" customFormat="1" x14ac:dyDescent="0.25">
      <c r="A9" s="26">
        <v>600</v>
      </c>
      <c r="B9" s="248" t="s">
        <v>596</v>
      </c>
      <c r="C9" s="248"/>
      <c r="D9" s="248"/>
      <c r="E9" s="30">
        <v>39</v>
      </c>
      <c r="F9" s="59">
        <v>12961.98</v>
      </c>
      <c r="G9" s="60">
        <v>27784.379999999997</v>
      </c>
      <c r="H9" s="2"/>
    </row>
    <row r="10" spans="1:8" s="4" customFormat="1" x14ac:dyDescent="0.25">
      <c r="A10" s="26">
        <v>700</v>
      </c>
      <c r="B10" s="247" t="s">
        <v>155</v>
      </c>
      <c r="C10" s="247"/>
      <c r="D10" s="247"/>
      <c r="E10" s="30">
        <v>3</v>
      </c>
      <c r="F10" s="59">
        <v>10706</v>
      </c>
      <c r="G10" s="60">
        <v>19122.72</v>
      </c>
      <c r="H10" s="2"/>
    </row>
    <row r="11" spans="1:8" s="4" customFormat="1" x14ac:dyDescent="0.25">
      <c r="A11" s="26">
        <v>800</v>
      </c>
      <c r="B11" s="248" t="s">
        <v>597</v>
      </c>
      <c r="C11" s="248"/>
      <c r="D11" s="248"/>
      <c r="E11" s="30">
        <v>8</v>
      </c>
      <c r="F11" s="59">
        <v>10889.599999999999</v>
      </c>
      <c r="G11" s="60">
        <v>19901.02</v>
      </c>
      <c r="H11" s="2"/>
    </row>
    <row r="12" spans="1:8" x14ac:dyDescent="0.25">
      <c r="A12" s="26">
        <v>900</v>
      </c>
      <c r="B12" s="247" t="s">
        <v>598</v>
      </c>
      <c r="C12" s="247"/>
      <c r="D12" s="247"/>
      <c r="E12" s="30">
        <v>17</v>
      </c>
      <c r="F12" s="59">
        <v>10348.280000000001</v>
      </c>
      <c r="G12" s="60">
        <v>14425.02</v>
      </c>
    </row>
    <row r="13" spans="1:8" x14ac:dyDescent="0.25">
      <c r="A13" s="26">
        <v>1100</v>
      </c>
      <c r="B13" s="247" t="s">
        <v>599</v>
      </c>
      <c r="C13" s="247"/>
      <c r="D13" s="247"/>
      <c r="E13" s="30">
        <v>21</v>
      </c>
      <c r="F13" s="59">
        <v>8565.42</v>
      </c>
      <c r="G13" s="60">
        <v>12326.560000000001</v>
      </c>
    </row>
    <row r="14" spans="1:8" x14ac:dyDescent="0.25">
      <c r="A14" s="184" t="s">
        <v>405</v>
      </c>
      <c r="B14" s="247" t="s">
        <v>600</v>
      </c>
      <c r="C14" s="247"/>
      <c r="D14" s="247"/>
      <c r="E14" s="30">
        <v>83</v>
      </c>
      <c r="F14" s="59">
        <v>24477.84</v>
      </c>
      <c r="G14" s="60">
        <v>36704.1</v>
      </c>
      <c r="H14" s="47"/>
    </row>
    <row r="15" spans="1:8" x14ac:dyDescent="0.25">
      <c r="A15" s="26" t="s">
        <v>601</v>
      </c>
      <c r="B15" s="248" t="s">
        <v>602</v>
      </c>
      <c r="C15" s="248"/>
      <c r="D15" s="248"/>
      <c r="E15" s="30">
        <v>7</v>
      </c>
      <c r="F15" s="59">
        <v>18731.16</v>
      </c>
      <c r="G15" s="60">
        <v>25471.199999999997</v>
      </c>
    </row>
    <row r="16" spans="1:8" s="2" customFormat="1" x14ac:dyDescent="0.25">
      <c r="A16" s="249" t="s">
        <v>13</v>
      </c>
      <c r="B16" s="250"/>
      <c r="C16" s="250"/>
      <c r="D16" s="250"/>
      <c r="E16" s="61">
        <f>SUM(E5:E15)</f>
        <v>207</v>
      </c>
      <c r="F16" s="62"/>
      <c r="G16" s="63"/>
    </row>
    <row r="17" spans="1:7" s="2" customFormat="1" x14ac:dyDescent="0.25">
      <c r="A17" s="251" t="s">
        <v>14</v>
      </c>
      <c r="B17" s="252"/>
      <c r="C17" s="252"/>
      <c r="D17" s="252"/>
      <c r="E17" s="252"/>
      <c r="F17" s="252"/>
      <c r="G17" s="253"/>
    </row>
    <row r="18" spans="1:7" s="2" customFormat="1" x14ac:dyDescent="0.25">
      <c r="A18" s="26">
        <v>5010</v>
      </c>
      <c r="B18" s="254" t="s">
        <v>106</v>
      </c>
      <c r="C18" s="254"/>
      <c r="D18" s="254"/>
      <c r="E18" s="30">
        <v>0</v>
      </c>
      <c r="F18" s="59">
        <v>0</v>
      </c>
      <c r="G18" s="60">
        <v>0</v>
      </c>
    </row>
    <row r="19" spans="1:7" s="2" customFormat="1" x14ac:dyDescent="0.25">
      <c r="A19" s="26">
        <v>5030</v>
      </c>
      <c r="B19" s="254" t="s">
        <v>115</v>
      </c>
      <c r="C19" s="254"/>
      <c r="D19" s="254"/>
      <c r="E19" s="30">
        <v>0</v>
      </c>
      <c r="F19" s="59">
        <v>0</v>
      </c>
      <c r="G19" s="60">
        <v>0</v>
      </c>
    </row>
    <row r="20" spans="1:7" s="2" customFormat="1" x14ac:dyDescent="0.25">
      <c r="A20" s="243" t="s">
        <v>15</v>
      </c>
      <c r="B20" s="244"/>
      <c r="C20" s="244"/>
      <c r="D20" s="244"/>
      <c r="E20" s="51">
        <f>SUM(E18:E19)</f>
        <v>0</v>
      </c>
      <c r="F20" s="52"/>
      <c r="G20" s="53"/>
    </row>
    <row r="21" spans="1:7" s="2" customFormat="1" x14ac:dyDescent="0.25">
      <c r="A21" s="208" t="s">
        <v>16</v>
      </c>
      <c r="B21" s="209"/>
      <c r="C21" s="209"/>
      <c r="D21" s="209"/>
      <c r="E21" s="209"/>
      <c r="F21" s="209"/>
      <c r="G21" s="210"/>
    </row>
    <row r="22" spans="1:7" s="2" customFormat="1" x14ac:dyDescent="0.25">
      <c r="A22" s="26">
        <v>99999</v>
      </c>
      <c r="B22" s="254" t="s">
        <v>17</v>
      </c>
      <c r="C22" s="254"/>
      <c r="D22" s="254"/>
      <c r="E22" s="27">
        <v>32</v>
      </c>
      <c r="F22" s="59">
        <v>3747.74</v>
      </c>
      <c r="G22" s="60">
        <v>31704.06</v>
      </c>
    </row>
    <row r="23" spans="1:7" s="2" customFormat="1" x14ac:dyDescent="0.25">
      <c r="A23" s="26">
        <v>77777</v>
      </c>
      <c r="B23" s="64" t="s">
        <v>110</v>
      </c>
      <c r="C23" s="64"/>
      <c r="D23" s="64"/>
      <c r="E23" s="27">
        <v>18</v>
      </c>
      <c r="F23" s="59">
        <v>7582.14</v>
      </c>
      <c r="G23" s="60">
        <v>17671.18</v>
      </c>
    </row>
    <row r="24" spans="1:7" s="2" customFormat="1" x14ac:dyDescent="0.25">
      <c r="A24" s="243" t="s">
        <v>19</v>
      </c>
      <c r="B24" s="244"/>
      <c r="C24" s="244"/>
      <c r="D24" s="244"/>
      <c r="E24" s="51">
        <f>+E22+E23</f>
        <v>50</v>
      </c>
      <c r="F24" s="52"/>
      <c r="G24" s="53"/>
    </row>
    <row r="25" spans="1:7" s="2" customFormat="1" x14ac:dyDescent="0.25">
      <c r="A25" s="245" t="s">
        <v>20</v>
      </c>
      <c r="B25" s="246"/>
      <c r="C25" s="246"/>
      <c r="D25" s="246"/>
      <c r="E25" s="54">
        <f>+E16+E24</f>
        <v>257</v>
      </c>
      <c r="F25" s="55"/>
      <c r="G25" s="56"/>
    </row>
    <row r="26" spans="1:7" s="2" customFormat="1" x14ac:dyDescent="0.25">
      <c r="A26" s="241" t="s">
        <v>21</v>
      </c>
      <c r="B26" s="241"/>
      <c r="C26" s="241"/>
      <c r="D26" s="241"/>
      <c r="E26" s="241"/>
      <c r="F26" s="241"/>
      <c r="G26" s="241"/>
    </row>
    <row r="27" spans="1:7" s="2" customFormat="1" x14ac:dyDescent="0.25">
      <c r="A27" s="57"/>
      <c r="B27" s="57"/>
      <c r="C27" s="57"/>
      <c r="D27" s="57"/>
      <c r="E27" s="57"/>
      <c r="F27" s="57"/>
      <c r="G27" s="57"/>
    </row>
    <row r="28" spans="1:7" s="2" customFormat="1" x14ac:dyDescent="0.25">
      <c r="A28" s="24"/>
      <c r="B28" s="24"/>
      <c r="C28" s="24"/>
      <c r="D28" s="24"/>
      <c r="E28" s="24"/>
      <c r="F28" s="24"/>
      <c r="G28" s="24"/>
    </row>
  </sheetData>
  <mergeCells count="26">
    <mergeCell ref="A25:D25"/>
    <mergeCell ref="A26:G26"/>
    <mergeCell ref="B18:D18"/>
    <mergeCell ref="B19:D19"/>
    <mergeCell ref="A20:D20"/>
    <mergeCell ref="A21:G21"/>
    <mergeCell ref="B22:D22"/>
    <mergeCell ref="A24:D24"/>
    <mergeCell ref="A17:G17"/>
    <mergeCell ref="B6:D6"/>
    <mergeCell ref="B7:D7"/>
    <mergeCell ref="B8:D8"/>
    <mergeCell ref="B9:D9"/>
    <mergeCell ref="B10:D10"/>
    <mergeCell ref="B11:D11"/>
    <mergeCell ref="B12:D12"/>
    <mergeCell ref="B13:D13"/>
    <mergeCell ref="B14:D14"/>
    <mergeCell ref="B15:D15"/>
    <mergeCell ref="A16:D16"/>
    <mergeCell ref="B5:D5"/>
    <mergeCell ref="A1:G1"/>
    <mergeCell ref="A2:A3"/>
    <mergeCell ref="B2:D3"/>
    <mergeCell ref="E2:E3"/>
    <mergeCell ref="A4:G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9FED7-DE65-4337-88B7-D1F7CF1FCCC0}">
  <sheetPr>
    <tabColor theme="4"/>
    <pageSetUpPr fitToPage="1"/>
  </sheetPr>
  <dimension ref="A2:D24"/>
  <sheetViews>
    <sheetView showGridLines="0" topLeftCell="A11" zoomScaleNormal="100" workbookViewId="0">
      <selection sqref="A1:G11"/>
    </sheetView>
  </sheetViews>
  <sheetFormatPr baseColWidth="10" defaultColWidth="11.453125" defaultRowHeight="10.5" x14ac:dyDescent="0.25"/>
  <cols>
    <col min="1" max="1" width="13.36328125" style="24" customWidth="1"/>
    <col min="2" max="2" width="12.6328125" style="24" customWidth="1"/>
    <col min="3" max="3" width="40.36328125" style="24" customWidth="1"/>
    <col min="4" max="4" width="15.6328125" style="2" customWidth="1"/>
    <col min="5" max="16384" width="11.453125" style="24"/>
  </cols>
  <sheetData>
    <row r="2" spans="1:4" ht="67.25" customHeight="1" x14ac:dyDescent="0.25">
      <c r="A2" s="226" t="s">
        <v>93</v>
      </c>
      <c r="B2" s="227"/>
      <c r="C2" s="227"/>
      <c r="D2" s="228"/>
    </row>
    <row r="3" spans="1:4" ht="21.75" customHeight="1" x14ac:dyDescent="0.25">
      <c r="A3" s="1" t="s">
        <v>23</v>
      </c>
      <c r="B3" s="1" t="s">
        <v>24</v>
      </c>
      <c r="C3" s="1" t="s">
        <v>25</v>
      </c>
      <c r="D3" s="25" t="s">
        <v>26</v>
      </c>
    </row>
    <row r="4" spans="1:4" ht="18.75" customHeight="1" x14ac:dyDescent="0.25">
      <c r="A4" s="229" t="s">
        <v>27</v>
      </c>
      <c r="B4" s="27">
        <v>1130</v>
      </c>
      <c r="C4" s="28" t="s">
        <v>28</v>
      </c>
      <c r="D4" s="29">
        <v>17023749</v>
      </c>
    </row>
    <row r="5" spans="1:4" ht="18.75" customHeight="1" x14ac:dyDescent="0.25">
      <c r="A5" s="229"/>
      <c r="B5" s="27">
        <v>1210</v>
      </c>
      <c r="C5" s="28" t="s">
        <v>29</v>
      </c>
      <c r="D5" s="29">
        <v>353247</v>
      </c>
    </row>
    <row r="6" spans="1:4" ht="18.75" customHeight="1" x14ac:dyDescent="0.25">
      <c r="A6" s="229"/>
      <c r="B6" s="27">
        <v>1220</v>
      </c>
      <c r="C6" s="28" t="s">
        <v>30</v>
      </c>
      <c r="D6" s="29">
        <v>2579905</v>
      </c>
    </row>
    <row r="7" spans="1:4" ht="18.75" customHeight="1" x14ac:dyDescent="0.25">
      <c r="A7" s="229"/>
      <c r="B7" s="27">
        <v>1230</v>
      </c>
      <c r="C7" s="28" t="s">
        <v>31</v>
      </c>
      <c r="D7" s="29">
        <v>0</v>
      </c>
    </row>
    <row r="8" spans="1:4" ht="18.75" customHeight="1" x14ac:dyDescent="0.25">
      <c r="A8" s="229"/>
      <c r="B8" s="27">
        <v>1310</v>
      </c>
      <c r="C8" s="28" t="s">
        <v>32</v>
      </c>
      <c r="D8" s="29">
        <v>3427478</v>
      </c>
    </row>
    <row r="9" spans="1:4" ht="18.75" customHeight="1" x14ac:dyDescent="0.25">
      <c r="A9" s="229"/>
      <c r="B9" s="27">
        <v>1340</v>
      </c>
      <c r="C9" s="28" t="s">
        <v>34</v>
      </c>
      <c r="D9" s="29">
        <v>380034</v>
      </c>
    </row>
    <row r="10" spans="1:4" ht="18.75" customHeight="1" x14ac:dyDescent="0.25">
      <c r="A10" s="229"/>
      <c r="B10" s="27">
        <v>1540</v>
      </c>
      <c r="C10" s="28" t="s">
        <v>35</v>
      </c>
      <c r="D10" s="29">
        <v>1503147</v>
      </c>
    </row>
    <row r="11" spans="1:4" ht="18.75" customHeight="1" thickBot="1" x14ac:dyDescent="0.3">
      <c r="A11" s="229"/>
      <c r="B11" s="27">
        <v>1590</v>
      </c>
      <c r="C11" s="28" t="s">
        <v>36</v>
      </c>
      <c r="D11" s="29">
        <v>4341</v>
      </c>
    </row>
    <row r="12" spans="1:4" ht="18.75" customHeight="1" x14ac:dyDescent="0.25">
      <c r="A12" s="230" t="s">
        <v>37</v>
      </c>
      <c r="B12" s="30">
        <v>1310</v>
      </c>
      <c r="C12" s="28" t="s">
        <v>32</v>
      </c>
      <c r="D12" s="29">
        <v>290000</v>
      </c>
    </row>
    <row r="13" spans="1:4" x14ac:dyDescent="0.25">
      <c r="A13" s="231"/>
      <c r="B13" s="27">
        <v>1320</v>
      </c>
      <c r="C13" s="28" t="s">
        <v>33</v>
      </c>
      <c r="D13" s="29">
        <v>4356029</v>
      </c>
    </row>
    <row r="14" spans="1:4" ht="18.75" customHeight="1" x14ac:dyDescent="0.25">
      <c r="A14" s="231"/>
      <c r="B14" s="30">
        <v>1540</v>
      </c>
      <c r="C14" s="28" t="s">
        <v>35</v>
      </c>
      <c r="D14" s="29">
        <v>7374668</v>
      </c>
    </row>
    <row r="15" spans="1:4" ht="18.75" customHeight="1" x14ac:dyDescent="0.25">
      <c r="A15" s="231"/>
      <c r="B15" s="30">
        <v>1550</v>
      </c>
      <c r="C15" s="28" t="s">
        <v>38</v>
      </c>
      <c r="D15" s="29">
        <v>5000</v>
      </c>
    </row>
    <row r="16" spans="1:4" ht="18.75" customHeight="1" x14ac:dyDescent="0.25">
      <c r="A16" s="231"/>
      <c r="B16" s="30">
        <v>1590</v>
      </c>
      <c r="C16" s="28" t="s">
        <v>36</v>
      </c>
      <c r="D16" s="29">
        <v>485000</v>
      </c>
    </row>
    <row r="17" spans="1:4" ht="18.75" customHeight="1" thickBot="1" x14ac:dyDescent="0.3">
      <c r="A17" s="231"/>
      <c r="B17" s="30">
        <v>1710</v>
      </c>
      <c r="C17" s="28" t="s">
        <v>39</v>
      </c>
      <c r="D17" s="29">
        <v>1183344</v>
      </c>
    </row>
    <row r="18" spans="1:4" ht="18.75" customHeight="1" x14ac:dyDescent="0.25">
      <c r="A18" s="230" t="s">
        <v>40</v>
      </c>
      <c r="B18" s="30">
        <v>1410</v>
      </c>
      <c r="C18" s="28" t="s">
        <v>41</v>
      </c>
      <c r="D18" s="29">
        <v>2368154</v>
      </c>
    </row>
    <row r="19" spans="1:4" ht="18.75" customHeight="1" x14ac:dyDescent="0.25">
      <c r="A19" s="231"/>
      <c r="B19" s="30">
        <v>1420</v>
      </c>
      <c r="C19" s="28" t="s">
        <v>42</v>
      </c>
      <c r="D19" s="29">
        <v>976530</v>
      </c>
    </row>
    <row r="20" spans="1:4" ht="18.75" customHeight="1" x14ac:dyDescent="0.25">
      <c r="A20" s="231"/>
      <c r="B20" s="30">
        <v>1430</v>
      </c>
      <c r="C20" s="28" t="s">
        <v>43</v>
      </c>
      <c r="D20" s="29">
        <v>1237047</v>
      </c>
    </row>
    <row r="21" spans="1:4" ht="18.75" customHeight="1" x14ac:dyDescent="0.25">
      <c r="A21" s="231"/>
      <c r="B21" s="30">
        <v>1440</v>
      </c>
      <c r="C21" s="28" t="s">
        <v>44</v>
      </c>
      <c r="D21" s="29">
        <v>151512</v>
      </c>
    </row>
    <row r="22" spans="1:4" ht="18.75" customHeight="1" x14ac:dyDescent="0.25">
      <c r="A22" s="231"/>
      <c r="B22" s="30">
        <v>1510</v>
      </c>
      <c r="C22" s="28" t="s">
        <v>45</v>
      </c>
      <c r="D22" s="29">
        <v>1162536</v>
      </c>
    </row>
    <row r="23" spans="1:4" ht="18.75" customHeight="1" x14ac:dyDescent="0.25">
      <c r="A23" s="32" t="s">
        <v>46</v>
      </c>
      <c r="B23" s="33">
        <v>1610</v>
      </c>
      <c r="C23" s="34" t="s">
        <v>47</v>
      </c>
      <c r="D23" s="35">
        <v>844640</v>
      </c>
    </row>
    <row r="24" spans="1:4" ht="15" customHeight="1" x14ac:dyDescent="0.25">
      <c r="A24" s="232" t="s">
        <v>48</v>
      </c>
      <c r="B24" s="233"/>
      <c r="C24" s="233"/>
      <c r="D24" s="36">
        <f>SUM(D4:D23)</f>
        <v>45706361</v>
      </c>
    </row>
  </sheetData>
  <mergeCells count="5">
    <mergeCell ref="A2:D2"/>
    <mergeCell ref="A4:A11"/>
    <mergeCell ref="A12:A17"/>
    <mergeCell ref="A18:A22"/>
    <mergeCell ref="A24:C24"/>
  </mergeCells>
  <printOptions horizontalCentered="1"/>
  <pageMargins left="0.98425196850393704" right="0.98425196850393704" top="0.98425196850393704" bottom="0.98425196850393704" header="0.31496062992125984" footer="0.31496062992125984"/>
  <pageSetup paperSize="9" scale="97"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3553F-D522-4106-BD33-32CBA1DFC3CE}">
  <dimension ref="A2:E24"/>
  <sheetViews>
    <sheetView topLeftCell="A20" workbookViewId="0">
      <selection activeCell="A2" sqref="A2:E24"/>
    </sheetView>
  </sheetViews>
  <sheetFormatPr baseColWidth="10" defaultRowHeight="14.5" x14ac:dyDescent="0.35"/>
  <cols>
    <col min="1" max="1" width="12.453125" customWidth="1"/>
    <col min="5" max="5" width="35.1796875" customWidth="1"/>
  </cols>
  <sheetData>
    <row r="2" spans="1:5" ht="59.5" customHeight="1" x14ac:dyDescent="0.35">
      <c r="A2" s="371" t="s">
        <v>603</v>
      </c>
      <c r="B2" s="372"/>
      <c r="C2" s="372"/>
      <c r="D2" s="372"/>
      <c r="E2" s="373"/>
    </row>
    <row r="3" spans="1:5" ht="21" x14ac:dyDescent="0.35">
      <c r="A3" s="185" t="s">
        <v>23</v>
      </c>
      <c r="B3" s="186" t="s">
        <v>24</v>
      </c>
      <c r="C3" s="372" t="s">
        <v>25</v>
      </c>
      <c r="D3" s="372"/>
      <c r="E3" s="187" t="s">
        <v>26</v>
      </c>
    </row>
    <row r="4" spans="1:5" ht="27" customHeight="1" x14ac:dyDescent="0.35">
      <c r="A4" s="379" t="s">
        <v>27</v>
      </c>
      <c r="B4" s="188">
        <v>1130</v>
      </c>
      <c r="C4" s="374" t="s">
        <v>28</v>
      </c>
      <c r="D4" s="374"/>
      <c r="E4" s="189">
        <v>80411351</v>
      </c>
    </row>
    <row r="5" spans="1:5" ht="15" customHeight="1" x14ac:dyDescent="0.35">
      <c r="A5" s="380"/>
      <c r="B5" s="190">
        <v>1210</v>
      </c>
      <c r="C5" s="375" t="s">
        <v>29</v>
      </c>
      <c r="D5" s="375"/>
      <c r="E5" s="191">
        <v>0</v>
      </c>
    </row>
    <row r="6" spans="1:5" x14ac:dyDescent="0.35">
      <c r="A6" s="380"/>
      <c r="B6" s="190">
        <v>1220</v>
      </c>
      <c r="C6" s="375" t="s">
        <v>30</v>
      </c>
      <c r="D6" s="375"/>
      <c r="E6" s="191">
        <v>0</v>
      </c>
    </row>
    <row r="7" spans="1:5" ht="28.5" customHeight="1" x14ac:dyDescent="0.35">
      <c r="A7" s="380"/>
      <c r="B7" s="190">
        <v>1230</v>
      </c>
      <c r="C7" s="375" t="s">
        <v>31</v>
      </c>
      <c r="D7" s="375"/>
      <c r="E7" s="191">
        <v>0</v>
      </c>
    </row>
    <row r="8" spans="1:5" ht="24" customHeight="1" x14ac:dyDescent="0.35">
      <c r="A8" s="380"/>
      <c r="B8" s="190">
        <v>1310</v>
      </c>
      <c r="C8" s="375" t="s">
        <v>32</v>
      </c>
      <c r="D8" s="375"/>
      <c r="E8" s="191">
        <v>0</v>
      </c>
    </row>
    <row r="9" spans="1:5" ht="15" customHeight="1" x14ac:dyDescent="0.35">
      <c r="A9" s="380"/>
      <c r="B9" s="190">
        <v>1340</v>
      </c>
      <c r="C9" s="375" t="s">
        <v>34</v>
      </c>
      <c r="D9" s="375"/>
      <c r="E9" s="191">
        <v>0</v>
      </c>
    </row>
    <row r="10" spans="1:5" ht="22.5" customHeight="1" x14ac:dyDescent="0.35">
      <c r="A10" s="380"/>
      <c r="B10" s="190">
        <v>1540</v>
      </c>
      <c r="C10" s="375" t="s">
        <v>35</v>
      </c>
      <c r="D10" s="375"/>
      <c r="E10" s="191">
        <v>0</v>
      </c>
    </row>
    <row r="11" spans="1:5" ht="28.5" customHeight="1" x14ac:dyDescent="0.35">
      <c r="A11" s="381"/>
      <c r="B11" s="190">
        <v>1590</v>
      </c>
      <c r="C11" s="375" t="s">
        <v>36</v>
      </c>
      <c r="D11" s="375"/>
      <c r="E11" s="191">
        <v>0</v>
      </c>
    </row>
    <row r="12" spans="1:5" ht="29.25" customHeight="1" x14ac:dyDescent="0.35">
      <c r="A12" s="382" t="s">
        <v>37</v>
      </c>
      <c r="B12" s="192">
        <v>1310</v>
      </c>
      <c r="C12" s="375" t="s">
        <v>32</v>
      </c>
      <c r="D12" s="375"/>
      <c r="E12" s="191">
        <v>0</v>
      </c>
    </row>
    <row r="13" spans="1:5" ht="26.25" customHeight="1" x14ac:dyDescent="0.35">
      <c r="A13" s="383"/>
      <c r="B13" s="192">
        <v>1320</v>
      </c>
      <c r="C13" s="376" t="s">
        <v>33</v>
      </c>
      <c r="D13" s="376"/>
      <c r="E13" s="191">
        <v>0</v>
      </c>
    </row>
    <row r="14" spans="1:5" ht="15" customHeight="1" x14ac:dyDescent="0.35">
      <c r="A14" s="383"/>
      <c r="B14" s="192">
        <v>1540</v>
      </c>
      <c r="C14" s="375" t="s">
        <v>35</v>
      </c>
      <c r="D14" s="375"/>
      <c r="E14" s="191">
        <v>0</v>
      </c>
    </row>
    <row r="15" spans="1:5" ht="24.75" customHeight="1" x14ac:dyDescent="0.35">
      <c r="A15" s="383"/>
      <c r="B15" s="192">
        <v>1550</v>
      </c>
      <c r="C15" s="375" t="s">
        <v>38</v>
      </c>
      <c r="D15" s="375"/>
      <c r="E15" s="191">
        <v>0</v>
      </c>
    </row>
    <row r="16" spans="1:5" ht="26.25" customHeight="1" x14ac:dyDescent="0.35">
      <c r="A16" s="383"/>
      <c r="B16" s="192">
        <v>1590</v>
      </c>
      <c r="C16" s="375" t="s">
        <v>36</v>
      </c>
      <c r="D16" s="375"/>
      <c r="E16" s="191">
        <v>0</v>
      </c>
    </row>
    <row r="17" spans="1:5" x14ac:dyDescent="0.35">
      <c r="A17" s="384"/>
      <c r="B17" s="192">
        <v>1710</v>
      </c>
      <c r="C17" s="375" t="s">
        <v>39</v>
      </c>
      <c r="D17" s="375"/>
      <c r="E17" s="191">
        <v>0</v>
      </c>
    </row>
    <row r="18" spans="1:5" ht="15" customHeight="1" x14ac:dyDescent="0.35">
      <c r="A18" s="382" t="s">
        <v>40</v>
      </c>
      <c r="B18" s="192">
        <v>1410</v>
      </c>
      <c r="C18" s="375" t="s">
        <v>41</v>
      </c>
      <c r="D18" s="375"/>
      <c r="E18" s="191">
        <v>0</v>
      </c>
    </row>
    <row r="19" spans="1:5" ht="15" customHeight="1" x14ac:dyDescent="0.35">
      <c r="A19" s="383"/>
      <c r="B19" s="192">
        <v>1420</v>
      </c>
      <c r="C19" s="375" t="s">
        <v>42</v>
      </c>
      <c r="D19" s="375"/>
      <c r="E19" s="191">
        <v>0</v>
      </c>
    </row>
    <row r="20" spans="1:5" ht="29.25" customHeight="1" x14ac:dyDescent="0.35">
      <c r="A20" s="383"/>
      <c r="B20" s="192">
        <v>1430</v>
      </c>
      <c r="C20" s="375" t="s">
        <v>43</v>
      </c>
      <c r="D20" s="375"/>
      <c r="E20" s="191">
        <v>0</v>
      </c>
    </row>
    <row r="21" spans="1:5" ht="18.75" customHeight="1" x14ac:dyDescent="0.35">
      <c r="A21" s="383"/>
      <c r="B21" s="192">
        <v>1440</v>
      </c>
      <c r="C21" s="375" t="s">
        <v>44</v>
      </c>
      <c r="D21" s="375"/>
      <c r="E21" s="191">
        <v>0</v>
      </c>
    </row>
    <row r="22" spans="1:5" ht="23.25" customHeight="1" x14ac:dyDescent="0.35">
      <c r="A22" s="385"/>
      <c r="B22" s="193">
        <v>1510</v>
      </c>
      <c r="C22" s="378" t="s">
        <v>45</v>
      </c>
      <c r="D22" s="378"/>
      <c r="E22" s="191">
        <v>0</v>
      </c>
    </row>
    <row r="23" spans="1:5" x14ac:dyDescent="0.35">
      <c r="A23" s="194" t="s">
        <v>46</v>
      </c>
      <c r="B23" s="195">
        <v>1610</v>
      </c>
      <c r="C23" s="377" t="s">
        <v>47</v>
      </c>
      <c r="D23" s="377"/>
      <c r="E23" s="196">
        <v>0</v>
      </c>
    </row>
    <row r="24" spans="1:5" x14ac:dyDescent="0.35">
      <c r="A24" s="255" t="s">
        <v>48</v>
      </c>
      <c r="B24" s="255"/>
      <c r="C24" s="255"/>
      <c r="D24" s="255"/>
      <c r="E24" s="71">
        <f>SUM(E4:E23)</f>
        <v>80411351</v>
      </c>
    </row>
  </sheetData>
  <mergeCells count="26">
    <mergeCell ref="C23:D23"/>
    <mergeCell ref="A24:D24"/>
    <mergeCell ref="A18:A22"/>
    <mergeCell ref="C18:D18"/>
    <mergeCell ref="C19:D19"/>
    <mergeCell ref="C20:D20"/>
    <mergeCell ref="C21:D21"/>
    <mergeCell ref="C22:D22"/>
    <mergeCell ref="A12:A17"/>
    <mergeCell ref="C12:D12"/>
    <mergeCell ref="C13:D13"/>
    <mergeCell ref="C14:D14"/>
    <mergeCell ref="C15:D15"/>
    <mergeCell ref="C16:D16"/>
    <mergeCell ref="C17:D17"/>
    <mergeCell ref="A2:E2"/>
    <mergeCell ref="C3:D3"/>
    <mergeCell ref="A4:A11"/>
    <mergeCell ref="C4:D4"/>
    <mergeCell ref="C5:D5"/>
    <mergeCell ref="C6:D6"/>
    <mergeCell ref="C7:D7"/>
    <mergeCell ref="C8:D8"/>
    <mergeCell ref="C9:D9"/>
    <mergeCell ref="C10:D10"/>
    <mergeCell ref="C11:D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5A089-C569-466B-8C0B-0EDB9598C7C7}">
  <sheetPr>
    <tabColor theme="4"/>
    <pageSetUpPr fitToPage="1"/>
  </sheetPr>
  <dimension ref="A2:H34"/>
  <sheetViews>
    <sheetView showGridLines="0" topLeftCell="A11" zoomScaleNormal="100" workbookViewId="0">
      <selection sqref="A1:G10"/>
    </sheetView>
  </sheetViews>
  <sheetFormatPr baseColWidth="10" defaultColWidth="11.54296875" defaultRowHeight="10.5" x14ac:dyDescent="0.25"/>
  <cols>
    <col min="1" max="3" width="12.6328125" style="24" customWidth="1"/>
    <col min="4" max="4" width="20.08984375" style="24" customWidth="1"/>
    <col min="5" max="5" width="9.453125" style="24" customWidth="1"/>
    <col min="6" max="6" width="12.36328125" style="24" customWidth="1"/>
    <col min="7" max="7" width="13.54296875" style="24" customWidth="1"/>
    <col min="8" max="8" width="5.36328125" style="2" customWidth="1"/>
    <col min="9" max="16384" width="11.54296875" style="3"/>
  </cols>
  <sheetData>
    <row r="2" spans="1:8" ht="80" customHeight="1" x14ac:dyDescent="0.25">
      <c r="A2" s="206" t="s">
        <v>94</v>
      </c>
      <c r="B2" s="207"/>
      <c r="C2" s="207"/>
      <c r="D2" s="207"/>
      <c r="E2" s="207"/>
      <c r="F2" s="207"/>
      <c r="G2" s="207"/>
    </row>
    <row r="3" spans="1:8" s="4" customFormat="1" ht="17" customHeight="1" x14ac:dyDescent="0.25">
      <c r="A3" s="206" t="s">
        <v>1</v>
      </c>
      <c r="B3" s="206" t="s">
        <v>2</v>
      </c>
      <c r="C3" s="206"/>
      <c r="D3" s="206"/>
      <c r="E3" s="206" t="s">
        <v>3</v>
      </c>
      <c r="F3" s="1" t="s">
        <v>4</v>
      </c>
      <c r="G3" s="1" t="s">
        <v>5</v>
      </c>
      <c r="H3" s="2"/>
    </row>
    <row r="4" spans="1:8" s="4" customFormat="1" ht="25.25" customHeight="1" x14ac:dyDescent="0.25">
      <c r="A4" s="206"/>
      <c r="B4" s="206"/>
      <c r="C4" s="206"/>
      <c r="D4" s="206"/>
      <c r="E4" s="206"/>
      <c r="F4" s="1" t="s">
        <v>6</v>
      </c>
      <c r="G4" s="1" t="s">
        <v>7</v>
      </c>
      <c r="H4" s="2"/>
    </row>
    <row r="5" spans="1:8" s="4" customFormat="1" x14ac:dyDescent="0.25">
      <c r="A5" s="208" t="s">
        <v>8</v>
      </c>
      <c r="B5" s="209"/>
      <c r="C5" s="209"/>
      <c r="D5" s="209"/>
      <c r="E5" s="209"/>
      <c r="F5" s="209"/>
      <c r="G5" s="210"/>
      <c r="H5" s="2"/>
    </row>
    <row r="6" spans="1:8" s="4" customFormat="1" ht="20.25" customHeight="1" x14ac:dyDescent="0.25">
      <c r="A6" s="5">
        <v>12</v>
      </c>
      <c r="B6" s="211" t="s">
        <v>9</v>
      </c>
      <c r="C6" s="211"/>
      <c r="D6" s="211"/>
      <c r="E6" s="7">
        <v>1</v>
      </c>
      <c r="F6" s="8">
        <v>102310</v>
      </c>
      <c r="G6" s="9">
        <v>102310</v>
      </c>
      <c r="H6" s="2"/>
    </row>
    <row r="7" spans="1:8" s="4" customFormat="1" ht="20.25" customHeight="1" x14ac:dyDescent="0.25">
      <c r="A7" s="5">
        <v>200</v>
      </c>
      <c r="B7" s="6" t="s">
        <v>95</v>
      </c>
      <c r="C7" s="6"/>
      <c r="D7" s="6"/>
      <c r="E7" s="7">
        <v>6</v>
      </c>
      <c r="F7" s="8">
        <v>31819</v>
      </c>
      <c r="G7" s="9">
        <v>53583</v>
      </c>
      <c r="H7" s="2"/>
    </row>
    <row r="8" spans="1:8" s="4" customFormat="1" ht="20.25" customHeight="1" x14ac:dyDescent="0.25">
      <c r="A8" s="5">
        <v>300</v>
      </c>
      <c r="B8" s="212" t="s">
        <v>96</v>
      </c>
      <c r="C8" s="212"/>
      <c r="D8" s="212"/>
      <c r="E8" s="7">
        <v>38</v>
      </c>
      <c r="F8" s="8">
        <v>13259.419999999998</v>
      </c>
      <c r="G8" s="9">
        <v>64881</v>
      </c>
      <c r="H8" s="2"/>
    </row>
    <row r="9" spans="1:8" s="4" customFormat="1" ht="20.25" customHeight="1" x14ac:dyDescent="0.25">
      <c r="A9" s="5">
        <v>500</v>
      </c>
      <c r="B9" s="212" t="s">
        <v>97</v>
      </c>
      <c r="C9" s="212"/>
      <c r="D9" s="212"/>
      <c r="E9" s="7">
        <v>76</v>
      </c>
      <c r="F9" s="8">
        <v>10721</v>
      </c>
      <c r="G9" s="9">
        <v>41343</v>
      </c>
      <c r="H9" s="2"/>
    </row>
    <row r="10" spans="1:8" s="4" customFormat="1" ht="20.25" customHeight="1" x14ac:dyDescent="0.25">
      <c r="A10" s="5">
        <v>600</v>
      </c>
      <c r="B10" s="212" t="s">
        <v>98</v>
      </c>
      <c r="C10" s="212"/>
      <c r="D10" s="212"/>
      <c r="E10" s="7">
        <v>9</v>
      </c>
      <c r="F10" s="8">
        <v>10777</v>
      </c>
      <c r="G10" s="9">
        <v>23017</v>
      </c>
      <c r="H10" s="2"/>
    </row>
    <row r="11" spans="1:8" s="4" customFormat="1" ht="20.25" customHeight="1" x14ac:dyDescent="0.25">
      <c r="A11" s="5">
        <v>700</v>
      </c>
      <c r="B11" s="211" t="s">
        <v>99</v>
      </c>
      <c r="C11" s="211"/>
      <c r="D11" s="211"/>
      <c r="E11" s="7">
        <v>349</v>
      </c>
      <c r="F11" s="8">
        <v>10077</v>
      </c>
      <c r="G11" s="9">
        <v>28077</v>
      </c>
      <c r="H11" s="2"/>
    </row>
    <row r="12" spans="1:8" s="4" customFormat="1" ht="20.25" customHeight="1" x14ac:dyDescent="0.25">
      <c r="A12" s="5">
        <v>800</v>
      </c>
      <c r="B12" s="211" t="s">
        <v>100</v>
      </c>
      <c r="C12" s="211"/>
      <c r="D12" s="211"/>
      <c r="E12" s="7">
        <v>3</v>
      </c>
      <c r="F12" s="8">
        <v>10803</v>
      </c>
      <c r="G12" s="9">
        <v>13131</v>
      </c>
      <c r="H12" s="2"/>
    </row>
    <row r="13" spans="1:8" ht="20.25" customHeight="1" x14ac:dyDescent="0.25">
      <c r="A13" s="5">
        <v>900</v>
      </c>
      <c r="B13" s="211" t="s">
        <v>101</v>
      </c>
      <c r="C13" s="211"/>
      <c r="D13" s="211"/>
      <c r="E13" s="7">
        <v>371</v>
      </c>
      <c r="F13" s="8">
        <v>9498</v>
      </c>
      <c r="G13" s="9">
        <v>16625</v>
      </c>
    </row>
    <row r="14" spans="1:8" ht="20.25" customHeight="1" x14ac:dyDescent="0.25">
      <c r="A14" s="5">
        <v>1000</v>
      </c>
      <c r="B14" s="211" t="s">
        <v>102</v>
      </c>
      <c r="C14" s="211"/>
      <c r="D14" s="211"/>
      <c r="E14" s="7">
        <v>80</v>
      </c>
      <c r="F14" s="8">
        <v>9243</v>
      </c>
      <c r="G14" s="9">
        <v>15243</v>
      </c>
    </row>
    <row r="15" spans="1:8" ht="20.25" customHeight="1" x14ac:dyDescent="0.25">
      <c r="A15" s="5">
        <v>1100</v>
      </c>
      <c r="B15" s="211" t="s">
        <v>103</v>
      </c>
      <c r="C15" s="211"/>
      <c r="D15" s="211"/>
      <c r="E15" s="7">
        <v>21</v>
      </c>
      <c r="F15" s="8">
        <v>9238</v>
      </c>
      <c r="G15" s="9">
        <v>12362</v>
      </c>
    </row>
    <row r="16" spans="1:8" ht="20.25" customHeight="1" x14ac:dyDescent="0.25">
      <c r="A16" s="5">
        <v>1200</v>
      </c>
      <c r="B16" s="211" t="s">
        <v>104</v>
      </c>
      <c r="C16" s="211"/>
      <c r="D16" s="211"/>
      <c r="E16" s="7">
        <v>57</v>
      </c>
      <c r="F16" s="8">
        <v>9233</v>
      </c>
      <c r="G16" s="9">
        <v>15693</v>
      </c>
      <c r="H16" s="47"/>
    </row>
    <row r="17" spans="1:7" ht="20.25" customHeight="1" x14ac:dyDescent="0.25">
      <c r="A17" s="5">
        <v>1300</v>
      </c>
      <c r="B17" s="212" t="s">
        <v>105</v>
      </c>
      <c r="C17" s="212"/>
      <c r="D17" s="212"/>
      <c r="E17" s="7">
        <v>144</v>
      </c>
      <c r="F17" s="8">
        <v>9229</v>
      </c>
      <c r="G17" s="9">
        <v>18723</v>
      </c>
    </row>
    <row r="18" spans="1:7" s="2" customFormat="1" ht="33.5" customHeight="1" x14ac:dyDescent="0.25">
      <c r="A18" s="213" t="s">
        <v>13</v>
      </c>
      <c r="B18" s="214"/>
      <c r="C18" s="214"/>
      <c r="D18" s="214"/>
      <c r="E18" s="11">
        <f>SUM(E6:E17)</f>
        <v>1155</v>
      </c>
      <c r="F18" s="12"/>
      <c r="G18" s="13"/>
    </row>
    <row r="19" spans="1:7" s="2" customFormat="1" x14ac:dyDescent="0.25">
      <c r="A19" s="215" t="s">
        <v>14</v>
      </c>
      <c r="B19" s="216"/>
      <c r="C19" s="216"/>
      <c r="D19" s="216"/>
      <c r="E19" s="216"/>
      <c r="F19" s="216"/>
      <c r="G19" s="217"/>
    </row>
    <row r="20" spans="1:7" s="2" customFormat="1" ht="20.25" customHeight="1" x14ac:dyDescent="0.25">
      <c r="A20" s="5">
        <v>5010</v>
      </c>
      <c r="B20" s="205" t="s">
        <v>106</v>
      </c>
      <c r="C20" s="205"/>
      <c r="D20" s="205"/>
      <c r="E20" s="7">
        <v>44</v>
      </c>
      <c r="F20" s="8">
        <v>9904</v>
      </c>
      <c r="G20" s="9">
        <v>12904</v>
      </c>
    </row>
    <row r="21" spans="1:7" s="2" customFormat="1" ht="20.25" customHeight="1" x14ac:dyDescent="0.25">
      <c r="A21" s="5">
        <v>5020</v>
      </c>
      <c r="B21" s="242" t="s">
        <v>59</v>
      </c>
      <c r="C21" s="242"/>
      <c r="D21" s="242"/>
      <c r="E21" s="7">
        <v>25</v>
      </c>
      <c r="F21" s="8">
        <v>9909</v>
      </c>
      <c r="G21" s="9">
        <v>12998</v>
      </c>
    </row>
    <row r="22" spans="1:7" s="2" customFormat="1" ht="20.25" customHeight="1" x14ac:dyDescent="0.25">
      <c r="A22" s="5">
        <v>5030</v>
      </c>
      <c r="B22" s="205" t="s">
        <v>107</v>
      </c>
      <c r="C22" s="205"/>
      <c r="D22" s="205"/>
      <c r="E22" s="7">
        <v>99</v>
      </c>
      <c r="F22" s="8">
        <v>9914</v>
      </c>
      <c r="G22" s="9">
        <v>23044</v>
      </c>
    </row>
    <row r="23" spans="1:7" s="2" customFormat="1" ht="20.25" customHeight="1" x14ac:dyDescent="0.25">
      <c r="A23" s="5">
        <v>5040</v>
      </c>
      <c r="B23" s="242" t="s">
        <v>108</v>
      </c>
      <c r="C23" s="242"/>
      <c r="D23" s="242"/>
      <c r="E23" s="7">
        <v>44</v>
      </c>
      <c r="F23" s="8">
        <v>9919</v>
      </c>
      <c r="G23" s="9">
        <v>14801</v>
      </c>
    </row>
    <row r="24" spans="1:7" s="2" customFormat="1" ht="20.25" customHeight="1" x14ac:dyDescent="0.25">
      <c r="A24" s="5">
        <v>5120</v>
      </c>
      <c r="B24" s="242" t="s">
        <v>109</v>
      </c>
      <c r="C24" s="242"/>
      <c r="D24" s="242"/>
      <c r="E24" s="7">
        <v>55</v>
      </c>
      <c r="F24" s="8">
        <v>9924</v>
      </c>
      <c r="G24" s="9">
        <v>18103</v>
      </c>
    </row>
    <row r="25" spans="1:7" s="2" customFormat="1" ht="20.25" customHeight="1" x14ac:dyDescent="0.25">
      <c r="A25" s="5">
        <v>5130</v>
      </c>
      <c r="B25" s="242" t="s">
        <v>108</v>
      </c>
      <c r="C25" s="242"/>
      <c r="D25" s="242"/>
      <c r="E25" s="7">
        <v>3</v>
      </c>
      <c r="F25" s="8">
        <v>14337</v>
      </c>
      <c r="G25" s="9">
        <v>18825</v>
      </c>
    </row>
    <row r="26" spans="1:7" s="2" customFormat="1" ht="14.75" customHeight="1" x14ac:dyDescent="0.25">
      <c r="A26" s="219" t="s">
        <v>15</v>
      </c>
      <c r="B26" s="220"/>
      <c r="C26" s="220"/>
      <c r="D26" s="220"/>
      <c r="E26" s="15">
        <f>SUM(E20:E25)</f>
        <v>270</v>
      </c>
      <c r="F26" s="16"/>
      <c r="G26" s="17"/>
    </row>
    <row r="27" spans="1:7" s="2" customFormat="1" x14ac:dyDescent="0.25">
      <c r="A27" s="221" t="s">
        <v>16</v>
      </c>
      <c r="B27" s="222"/>
      <c r="C27" s="222"/>
      <c r="D27" s="222"/>
      <c r="E27" s="222"/>
      <c r="F27" s="222"/>
      <c r="G27" s="223"/>
    </row>
    <row r="28" spans="1:7" s="2" customFormat="1" ht="23.25" customHeight="1" x14ac:dyDescent="0.25">
      <c r="A28" s="5">
        <v>99999</v>
      </c>
      <c r="B28" s="205" t="s">
        <v>17</v>
      </c>
      <c r="C28" s="205"/>
      <c r="D28" s="205"/>
      <c r="E28" s="18">
        <v>70</v>
      </c>
      <c r="F28" s="8">
        <v>1880</v>
      </c>
      <c r="G28" s="9">
        <v>33000</v>
      </c>
    </row>
    <row r="29" spans="1:7" s="2" customFormat="1" ht="23.25" customHeight="1" x14ac:dyDescent="0.25">
      <c r="A29" s="5">
        <v>77777</v>
      </c>
      <c r="B29" s="14" t="s">
        <v>110</v>
      </c>
      <c r="C29" s="14"/>
      <c r="D29" s="14"/>
      <c r="E29" s="18">
        <v>0</v>
      </c>
      <c r="F29" s="8">
        <v>0</v>
      </c>
      <c r="G29" s="9">
        <v>0</v>
      </c>
    </row>
    <row r="30" spans="1:7" s="2" customFormat="1" ht="27.75" customHeight="1" x14ac:dyDescent="0.25">
      <c r="A30" s="243" t="s">
        <v>19</v>
      </c>
      <c r="B30" s="244"/>
      <c r="C30" s="244"/>
      <c r="D30" s="244"/>
      <c r="E30" s="51">
        <f>SUM(E28)</f>
        <v>70</v>
      </c>
      <c r="F30" s="52"/>
      <c r="G30" s="53"/>
    </row>
    <row r="31" spans="1:7" s="2" customFormat="1" x14ac:dyDescent="0.25">
      <c r="A31" s="245" t="s">
        <v>20</v>
      </c>
      <c r="B31" s="246"/>
      <c r="C31" s="246"/>
      <c r="D31" s="246"/>
      <c r="E31" s="54">
        <f>E18+E26+E30</f>
        <v>1495</v>
      </c>
      <c r="F31" s="55"/>
      <c r="G31" s="56"/>
    </row>
    <row r="32" spans="1:7" s="2" customFormat="1" ht="22.5" customHeight="1" x14ac:dyDescent="0.25">
      <c r="A32" s="241" t="s">
        <v>21</v>
      </c>
      <c r="B32" s="241"/>
      <c r="C32" s="241"/>
      <c r="D32" s="241"/>
      <c r="E32" s="241"/>
      <c r="F32" s="241"/>
      <c r="G32" s="241"/>
    </row>
    <row r="33" spans="1:7" s="2" customFormat="1" ht="12" customHeight="1" x14ac:dyDescent="0.25">
      <c r="A33" s="57"/>
      <c r="B33" s="57"/>
      <c r="C33" s="57"/>
      <c r="D33" s="57"/>
      <c r="E33" s="57"/>
      <c r="F33" s="57"/>
      <c r="G33" s="57"/>
    </row>
    <row r="34" spans="1:7" s="2" customFormat="1" ht="33.75" customHeight="1" x14ac:dyDescent="0.25">
      <c r="A34" s="24"/>
      <c r="B34" s="24"/>
      <c r="C34" s="24"/>
      <c r="D34" s="24"/>
      <c r="E34" s="24"/>
      <c r="F34" s="24"/>
      <c r="G34" s="24"/>
    </row>
  </sheetData>
  <mergeCells count="30">
    <mergeCell ref="A32:G32"/>
    <mergeCell ref="B20:D20"/>
    <mergeCell ref="B21:D21"/>
    <mergeCell ref="B22:D22"/>
    <mergeCell ref="B23:D23"/>
    <mergeCell ref="B24:D24"/>
    <mergeCell ref="B25:D25"/>
    <mergeCell ref="A26:D26"/>
    <mergeCell ref="A27:G27"/>
    <mergeCell ref="B28:D28"/>
    <mergeCell ref="A30:D30"/>
    <mergeCell ref="A31:D31"/>
    <mergeCell ref="A19:G19"/>
    <mergeCell ref="B8:D8"/>
    <mergeCell ref="B9:D9"/>
    <mergeCell ref="B10:D10"/>
    <mergeCell ref="B11:D11"/>
    <mergeCell ref="B12:D12"/>
    <mergeCell ref="B13:D13"/>
    <mergeCell ref="B14:D14"/>
    <mergeCell ref="B15:D15"/>
    <mergeCell ref="B16:D16"/>
    <mergeCell ref="B17:D17"/>
    <mergeCell ref="A18:D18"/>
    <mergeCell ref="B6:D6"/>
    <mergeCell ref="A2:G2"/>
    <mergeCell ref="A3:A4"/>
    <mergeCell ref="B3:D4"/>
    <mergeCell ref="E3:E4"/>
    <mergeCell ref="A5:G5"/>
  </mergeCells>
  <printOptions horizontalCentered="1"/>
  <pageMargins left="0.98425196850393704" right="0.98425196850393704" top="0.98425196850393704" bottom="0.98425196850393704" header="0.31496062992125984" footer="0.31496062992125984"/>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C9ADB-BA04-4F6D-BC84-49F04AACDCAA}">
  <sheetPr>
    <tabColor theme="4"/>
    <pageSetUpPr fitToPage="1"/>
  </sheetPr>
  <dimension ref="A2:E24"/>
  <sheetViews>
    <sheetView showGridLines="0" topLeftCell="A12" zoomScaleNormal="100" workbookViewId="0">
      <selection sqref="A1:G11"/>
    </sheetView>
  </sheetViews>
  <sheetFormatPr baseColWidth="10" defaultColWidth="11.453125" defaultRowHeight="10.5" x14ac:dyDescent="0.25"/>
  <cols>
    <col min="1" max="1" width="13.36328125" style="24" customWidth="1"/>
    <col min="2" max="2" width="12.6328125" style="24" customWidth="1"/>
    <col min="3" max="3" width="40.36328125" style="24" customWidth="1"/>
    <col min="4" max="4" width="15.6328125" style="2" customWidth="1"/>
    <col min="5" max="16384" width="11.453125" style="24"/>
  </cols>
  <sheetData>
    <row r="2" spans="1:5" ht="67.25" customHeight="1" x14ac:dyDescent="0.25">
      <c r="A2" s="226" t="s">
        <v>111</v>
      </c>
      <c r="B2" s="227"/>
      <c r="C2" s="227"/>
      <c r="D2" s="228"/>
    </row>
    <row r="3" spans="1:5" ht="21.75" customHeight="1" x14ac:dyDescent="0.25">
      <c r="A3" s="1" t="s">
        <v>23</v>
      </c>
      <c r="B3" s="1" t="s">
        <v>24</v>
      </c>
      <c r="C3" s="1" t="s">
        <v>25</v>
      </c>
      <c r="D3" s="25" t="s">
        <v>26</v>
      </c>
    </row>
    <row r="4" spans="1:5" ht="18.75" customHeight="1" x14ac:dyDescent="0.25">
      <c r="A4" s="229" t="s">
        <v>27</v>
      </c>
      <c r="B4" s="27">
        <v>1130</v>
      </c>
      <c r="C4" s="28" t="s">
        <v>28</v>
      </c>
      <c r="D4" s="29">
        <v>137407087</v>
      </c>
      <c r="E4" s="58"/>
    </row>
    <row r="5" spans="1:5" ht="18.75" customHeight="1" x14ac:dyDescent="0.25">
      <c r="A5" s="229"/>
      <c r="B5" s="27">
        <v>1210</v>
      </c>
      <c r="C5" s="28" t="s">
        <v>29</v>
      </c>
      <c r="D5" s="29">
        <v>8472776</v>
      </c>
    </row>
    <row r="6" spans="1:5" ht="18.75" customHeight="1" x14ac:dyDescent="0.25">
      <c r="A6" s="229"/>
      <c r="B6" s="27">
        <v>1220</v>
      </c>
      <c r="C6" s="28" t="s">
        <v>30</v>
      </c>
      <c r="D6" s="29">
        <v>0</v>
      </c>
    </row>
    <row r="7" spans="1:5" ht="18.75" customHeight="1" x14ac:dyDescent="0.25">
      <c r="A7" s="229"/>
      <c r="B7" s="27">
        <v>1230</v>
      </c>
      <c r="C7" s="28" t="s">
        <v>31</v>
      </c>
      <c r="D7" s="29">
        <v>0</v>
      </c>
    </row>
    <row r="8" spans="1:5" ht="18.75" customHeight="1" x14ac:dyDescent="0.25">
      <c r="A8" s="229"/>
      <c r="B8" s="27">
        <v>1310</v>
      </c>
      <c r="C8" s="28" t="s">
        <v>32</v>
      </c>
      <c r="D8" s="29">
        <v>6626760</v>
      </c>
      <c r="E8" s="58"/>
    </row>
    <row r="9" spans="1:5" ht="18.75" customHeight="1" x14ac:dyDescent="0.25">
      <c r="A9" s="229"/>
      <c r="B9" s="27">
        <v>1340</v>
      </c>
      <c r="C9" s="28" t="s">
        <v>34</v>
      </c>
      <c r="D9" s="29">
        <v>52097236</v>
      </c>
      <c r="E9" s="58"/>
    </row>
    <row r="10" spans="1:5" ht="18.75" customHeight="1" x14ac:dyDescent="0.25">
      <c r="A10" s="229"/>
      <c r="B10" s="27">
        <v>1540</v>
      </c>
      <c r="C10" s="28" t="s">
        <v>35</v>
      </c>
      <c r="D10" s="29">
        <v>37947264</v>
      </c>
      <c r="E10" s="58"/>
    </row>
    <row r="11" spans="1:5" ht="18.75" customHeight="1" thickBot="1" x14ac:dyDescent="0.3">
      <c r="A11" s="229"/>
      <c r="B11" s="27">
        <v>1590</v>
      </c>
      <c r="C11" s="28" t="s">
        <v>36</v>
      </c>
      <c r="D11" s="29">
        <v>0</v>
      </c>
    </row>
    <row r="12" spans="1:5" ht="18.75" customHeight="1" x14ac:dyDescent="0.25">
      <c r="A12" s="230" t="s">
        <v>37</v>
      </c>
      <c r="B12" s="30">
        <v>1310</v>
      </c>
      <c r="C12" s="28" t="s">
        <v>32</v>
      </c>
      <c r="D12" s="29">
        <v>5448582</v>
      </c>
    </row>
    <row r="13" spans="1:5" ht="18.75" customHeight="1" x14ac:dyDescent="0.25">
      <c r="A13" s="231"/>
      <c r="B13" s="27">
        <v>1320</v>
      </c>
      <c r="C13" s="28" t="s">
        <v>33</v>
      </c>
      <c r="D13" s="29">
        <v>45955484</v>
      </c>
    </row>
    <row r="14" spans="1:5" ht="18.75" customHeight="1" x14ac:dyDescent="0.25">
      <c r="A14" s="231"/>
      <c r="B14" s="30">
        <v>1540</v>
      </c>
      <c r="C14" s="28" t="s">
        <v>35</v>
      </c>
      <c r="D14" s="29">
        <v>8797312</v>
      </c>
      <c r="E14" s="58"/>
    </row>
    <row r="15" spans="1:5" ht="18.75" customHeight="1" x14ac:dyDescent="0.25">
      <c r="A15" s="231"/>
      <c r="B15" s="30">
        <v>1550</v>
      </c>
      <c r="C15" s="28" t="s">
        <v>38</v>
      </c>
      <c r="D15" s="29">
        <v>0</v>
      </c>
    </row>
    <row r="16" spans="1:5" ht="18.75" customHeight="1" x14ac:dyDescent="0.25">
      <c r="A16" s="231"/>
      <c r="B16" s="30">
        <v>1590</v>
      </c>
      <c r="C16" s="28" t="s">
        <v>36</v>
      </c>
      <c r="D16" s="29">
        <v>5365208</v>
      </c>
    </row>
    <row r="17" spans="1:4" ht="18.75" customHeight="1" thickBot="1" x14ac:dyDescent="0.3">
      <c r="A17" s="231"/>
      <c r="B17" s="30">
        <v>1710</v>
      </c>
      <c r="C17" s="28" t="s">
        <v>39</v>
      </c>
      <c r="D17" s="29">
        <v>16229682</v>
      </c>
    </row>
    <row r="18" spans="1:4" ht="18.75" customHeight="1" x14ac:dyDescent="0.25">
      <c r="A18" s="230" t="s">
        <v>40</v>
      </c>
      <c r="B18" s="30">
        <v>1410</v>
      </c>
      <c r="C18" s="28" t="s">
        <v>41</v>
      </c>
      <c r="D18" s="29">
        <v>15198135</v>
      </c>
    </row>
    <row r="19" spans="1:4" ht="18.75" customHeight="1" x14ac:dyDescent="0.25">
      <c r="A19" s="231"/>
      <c r="B19" s="30">
        <v>1420</v>
      </c>
      <c r="C19" s="28" t="s">
        <v>42</v>
      </c>
      <c r="D19" s="29">
        <v>7169700</v>
      </c>
    </row>
    <row r="20" spans="1:4" ht="18.75" customHeight="1" x14ac:dyDescent="0.25">
      <c r="A20" s="231"/>
      <c r="B20" s="30">
        <v>1430</v>
      </c>
      <c r="C20" s="28" t="s">
        <v>43</v>
      </c>
      <c r="D20" s="29">
        <v>8229070</v>
      </c>
    </row>
    <row r="21" spans="1:4" ht="18.75" customHeight="1" x14ac:dyDescent="0.25">
      <c r="A21" s="231"/>
      <c r="B21" s="30">
        <v>1440</v>
      </c>
      <c r="C21" s="28" t="s">
        <v>44</v>
      </c>
      <c r="D21" s="29">
        <v>1484676</v>
      </c>
    </row>
    <row r="22" spans="1:4" ht="18.75" customHeight="1" x14ac:dyDescent="0.25">
      <c r="A22" s="231"/>
      <c r="B22" s="30">
        <v>1510</v>
      </c>
      <c r="C22" s="28" t="s">
        <v>45</v>
      </c>
      <c r="D22" s="29">
        <v>6488084</v>
      </c>
    </row>
    <row r="23" spans="1:4" ht="18.75" customHeight="1" x14ac:dyDescent="0.25">
      <c r="A23" s="32" t="s">
        <v>46</v>
      </c>
      <c r="B23" s="33">
        <v>1610</v>
      </c>
      <c r="C23" s="34" t="s">
        <v>47</v>
      </c>
      <c r="D23" s="35">
        <v>0</v>
      </c>
    </row>
    <row r="24" spans="1:4" ht="15" customHeight="1" x14ac:dyDescent="0.25">
      <c r="A24" s="232" t="s">
        <v>48</v>
      </c>
      <c r="B24" s="233"/>
      <c r="C24" s="233"/>
      <c r="D24" s="36">
        <f>SUM(D4:D23)</f>
        <v>362917056</v>
      </c>
    </row>
  </sheetData>
  <mergeCells count="5">
    <mergeCell ref="A2:D2"/>
    <mergeCell ref="A4:A11"/>
    <mergeCell ref="A12:A17"/>
    <mergeCell ref="A18:A22"/>
    <mergeCell ref="A24:C24"/>
  </mergeCells>
  <printOptions horizontalCentered="1"/>
  <pageMargins left="0.98425196850393704" right="0.98425196850393704" top="0.98425196850393704" bottom="0.98425196850393704" header="0.31496062992125984" footer="0.31496062992125984"/>
  <pageSetup paperSize="9" scale="9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E91FC-5865-4E4F-912F-5F9C262FEF1A}">
  <sheetPr>
    <tabColor theme="4"/>
    <pageSetUpPr fitToPage="1"/>
  </sheetPr>
  <dimension ref="A2:H26"/>
  <sheetViews>
    <sheetView showGridLines="0" topLeftCell="A19" zoomScaleNormal="100" workbookViewId="0">
      <selection sqref="A1:G10"/>
    </sheetView>
  </sheetViews>
  <sheetFormatPr baseColWidth="10" defaultColWidth="11.54296875" defaultRowHeight="10.5" x14ac:dyDescent="0.25"/>
  <cols>
    <col min="1" max="3" width="12.6328125" style="24" customWidth="1"/>
    <col min="4" max="4" width="20.08984375" style="24" customWidth="1"/>
    <col min="5" max="5" width="9.453125" style="24" customWidth="1"/>
    <col min="6" max="6" width="12.36328125" style="24" customWidth="1"/>
    <col min="7" max="7" width="13.54296875" style="24" customWidth="1"/>
    <col min="8" max="8" width="5.36328125" style="2" customWidth="1"/>
    <col min="9" max="16384" width="11.54296875" style="3"/>
  </cols>
  <sheetData>
    <row r="2" spans="1:8" ht="80" customHeight="1" x14ac:dyDescent="0.25">
      <c r="A2" s="206" t="s">
        <v>112</v>
      </c>
      <c r="B2" s="207"/>
      <c r="C2" s="207"/>
      <c r="D2" s="207"/>
      <c r="E2" s="207"/>
      <c r="F2" s="207"/>
      <c r="G2" s="207"/>
    </row>
    <row r="3" spans="1:8" s="4" customFormat="1" ht="17" customHeight="1" x14ac:dyDescent="0.25">
      <c r="A3" s="206" t="s">
        <v>1</v>
      </c>
      <c r="B3" s="206" t="s">
        <v>2</v>
      </c>
      <c r="C3" s="206"/>
      <c r="D3" s="206"/>
      <c r="E3" s="206" t="s">
        <v>3</v>
      </c>
      <c r="F3" s="1" t="s">
        <v>4</v>
      </c>
      <c r="G3" s="1" t="s">
        <v>5</v>
      </c>
      <c r="H3" s="2"/>
    </row>
    <row r="4" spans="1:8" s="4" customFormat="1" ht="25.25" customHeight="1" x14ac:dyDescent="0.25">
      <c r="A4" s="206"/>
      <c r="B4" s="206"/>
      <c r="C4" s="206"/>
      <c r="D4" s="206"/>
      <c r="E4" s="206"/>
      <c r="F4" s="1" t="s">
        <v>6</v>
      </c>
      <c r="G4" s="1" t="s">
        <v>7</v>
      </c>
      <c r="H4" s="2"/>
    </row>
    <row r="5" spans="1:8" s="4" customFormat="1" x14ac:dyDescent="0.25">
      <c r="A5" s="208" t="s">
        <v>8</v>
      </c>
      <c r="B5" s="209"/>
      <c r="C5" s="209"/>
      <c r="D5" s="209"/>
      <c r="E5" s="209"/>
      <c r="F5" s="209"/>
      <c r="G5" s="210"/>
      <c r="H5" s="2"/>
    </row>
    <row r="6" spans="1:8" s="4" customFormat="1" ht="20.25" customHeight="1" x14ac:dyDescent="0.25">
      <c r="A6" s="26">
        <v>12</v>
      </c>
      <c r="B6" s="247" t="s">
        <v>9</v>
      </c>
      <c r="C6" s="247"/>
      <c r="D6" s="247"/>
      <c r="E6" s="30">
        <v>1</v>
      </c>
      <c r="F6" s="59">
        <v>81176</v>
      </c>
      <c r="G6" s="60">
        <v>81176</v>
      </c>
      <c r="H6" s="2"/>
    </row>
    <row r="7" spans="1:8" s="4" customFormat="1" ht="20.25" customHeight="1" x14ac:dyDescent="0.25">
      <c r="A7" s="26">
        <v>300</v>
      </c>
      <c r="B7" s="248" t="s">
        <v>113</v>
      </c>
      <c r="C7" s="248"/>
      <c r="D7" s="248"/>
      <c r="E7" s="30">
        <v>7</v>
      </c>
      <c r="F7" s="59">
        <v>50837</v>
      </c>
      <c r="G7" s="60">
        <v>68237</v>
      </c>
      <c r="H7" s="2"/>
    </row>
    <row r="8" spans="1:8" s="4" customFormat="1" ht="20.25" customHeight="1" x14ac:dyDescent="0.25">
      <c r="A8" s="26">
        <v>500</v>
      </c>
      <c r="B8" s="248" t="s">
        <v>114</v>
      </c>
      <c r="C8" s="248"/>
      <c r="D8" s="248"/>
      <c r="E8" s="30">
        <v>16</v>
      </c>
      <c r="F8" s="59">
        <v>19285</v>
      </c>
      <c r="G8" s="60">
        <v>39485</v>
      </c>
      <c r="H8" s="2"/>
    </row>
    <row r="9" spans="1:8" s="4" customFormat="1" ht="20.25" customHeight="1" x14ac:dyDescent="0.25">
      <c r="A9" s="26">
        <v>600</v>
      </c>
      <c r="B9" s="248" t="s">
        <v>98</v>
      </c>
      <c r="C9" s="248"/>
      <c r="D9" s="248"/>
      <c r="E9" s="30">
        <v>4</v>
      </c>
      <c r="F9" s="59">
        <v>20304.86</v>
      </c>
      <c r="G9" s="60">
        <v>22842</v>
      </c>
      <c r="H9" s="2"/>
    </row>
    <row r="10" spans="1:8" s="4" customFormat="1" ht="20.25" customHeight="1" x14ac:dyDescent="0.25">
      <c r="A10" s="26">
        <v>700</v>
      </c>
      <c r="B10" s="247" t="s">
        <v>99</v>
      </c>
      <c r="C10" s="247"/>
      <c r="D10" s="247"/>
      <c r="E10" s="30">
        <v>9</v>
      </c>
      <c r="F10" s="59">
        <v>14854</v>
      </c>
      <c r="G10" s="60">
        <v>21714</v>
      </c>
      <c r="H10" s="2"/>
    </row>
    <row r="11" spans="1:8" s="4" customFormat="1" ht="20.25" customHeight="1" x14ac:dyDescent="0.25">
      <c r="A11" s="26">
        <v>800</v>
      </c>
      <c r="B11" s="247" t="s">
        <v>100</v>
      </c>
      <c r="C11" s="247"/>
      <c r="D11" s="247"/>
      <c r="E11" s="30">
        <v>2</v>
      </c>
      <c r="F11" s="59">
        <v>12635</v>
      </c>
      <c r="G11" s="60">
        <v>18674</v>
      </c>
      <c r="H11" s="2"/>
    </row>
    <row r="12" spans="1:8" ht="20.25" customHeight="1" x14ac:dyDescent="0.25">
      <c r="A12" s="26">
        <v>900</v>
      </c>
      <c r="B12" s="247" t="s">
        <v>101</v>
      </c>
      <c r="C12" s="247"/>
      <c r="D12" s="247"/>
      <c r="E12" s="30">
        <v>2</v>
      </c>
      <c r="F12" s="59">
        <v>16421.2</v>
      </c>
      <c r="G12" s="60">
        <v>16421.2</v>
      </c>
    </row>
    <row r="13" spans="1:8" ht="20.25" customHeight="1" x14ac:dyDescent="0.25">
      <c r="A13" s="26">
        <v>1000</v>
      </c>
      <c r="B13" s="247" t="s">
        <v>102</v>
      </c>
      <c r="C13" s="247"/>
      <c r="D13" s="247"/>
      <c r="E13" s="30">
        <v>9</v>
      </c>
      <c r="F13" s="59">
        <v>9476.4</v>
      </c>
      <c r="G13" s="60">
        <v>14776.4</v>
      </c>
    </row>
    <row r="14" spans="1:8" s="2" customFormat="1" x14ac:dyDescent="0.25">
      <c r="A14" s="249" t="s">
        <v>13</v>
      </c>
      <c r="B14" s="250"/>
      <c r="C14" s="250"/>
      <c r="D14" s="250"/>
      <c r="E14" s="61">
        <f>SUM(E6:E13)</f>
        <v>50</v>
      </c>
      <c r="F14" s="62"/>
      <c r="G14" s="63"/>
    </row>
    <row r="15" spans="1:8" s="2" customFormat="1" x14ac:dyDescent="0.25">
      <c r="A15" s="251" t="s">
        <v>14</v>
      </c>
      <c r="B15" s="252"/>
      <c r="C15" s="252"/>
      <c r="D15" s="252"/>
      <c r="E15" s="252"/>
      <c r="F15" s="252"/>
      <c r="G15" s="253"/>
    </row>
    <row r="16" spans="1:8" s="2" customFormat="1" ht="20.25" customHeight="1" x14ac:dyDescent="0.25">
      <c r="A16" s="26">
        <v>5010</v>
      </c>
      <c r="B16" s="254" t="s">
        <v>106</v>
      </c>
      <c r="C16" s="254"/>
      <c r="D16" s="254"/>
      <c r="E16" s="30">
        <v>0</v>
      </c>
      <c r="F16" s="59">
        <v>0</v>
      </c>
      <c r="G16" s="60">
        <v>0</v>
      </c>
    </row>
    <row r="17" spans="1:7" s="2" customFormat="1" ht="20.25" customHeight="1" x14ac:dyDescent="0.25">
      <c r="A17" s="26">
        <v>5030</v>
      </c>
      <c r="B17" s="254" t="s">
        <v>115</v>
      </c>
      <c r="C17" s="254"/>
      <c r="D17" s="254"/>
      <c r="E17" s="30">
        <v>0</v>
      </c>
      <c r="F17" s="59">
        <v>0</v>
      </c>
      <c r="G17" s="60">
        <v>0</v>
      </c>
    </row>
    <row r="18" spans="1:7" s="2" customFormat="1" x14ac:dyDescent="0.25">
      <c r="A18" s="243" t="s">
        <v>15</v>
      </c>
      <c r="B18" s="244"/>
      <c r="C18" s="244"/>
      <c r="D18" s="244"/>
      <c r="E18" s="51">
        <f>SUM(E16:E17)</f>
        <v>0</v>
      </c>
      <c r="F18" s="51"/>
      <c r="G18" s="65"/>
    </row>
    <row r="19" spans="1:7" s="2" customFormat="1" x14ac:dyDescent="0.25">
      <c r="A19" s="251" t="s">
        <v>16</v>
      </c>
      <c r="B19" s="252"/>
      <c r="C19" s="252"/>
      <c r="D19" s="252"/>
      <c r="E19" s="252"/>
      <c r="F19" s="252"/>
      <c r="G19" s="253"/>
    </row>
    <row r="20" spans="1:7" s="2" customFormat="1" ht="23.25" customHeight="1" x14ac:dyDescent="0.25">
      <c r="A20" s="26">
        <v>99999</v>
      </c>
      <c r="B20" s="254" t="s">
        <v>17</v>
      </c>
      <c r="C20" s="254"/>
      <c r="D20" s="254"/>
      <c r="E20" s="27">
        <v>0</v>
      </c>
      <c r="F20" s="59">
        <v>0</v>
      </c>
      <c r="G20" s="60">
        <v>0</v>
      </c>
    </row>
    <row r="21" spans="1:7" s="2" customFormat="1" ht="23.25" customHeight="1" x14ac:dyDescent="0.25">
      <c r="A21" s="26">
        <v>77777</v>
      </c>
      <c r="B21" s="64" t="s">
        <v>110</v>
      </c>
      <c r="C21" s="64"/>
      <c r="D21" s="64"/>
      <c r="E21" s="27">
        <v>0</v>
      </c>
      <c r="F21" s="59">
        <v>0</v>
      </c>
      <c r="G21" s="60">
        <v>0</v>
      </c>
    </row>
    <row r="22" spans="1:7" s="2" customFormat="1" ht="27.75" customHeight="1" x14ac:dyDescent="0.25">
      <c r="A22" s="243" t="s">
        <v>19</v>
      </c>
      <c r="B22" s="244"/>
      <c r="C22" s="244"/>
      <c r="D22" s="244"/>
      <c r="E22" s="51">
        <f>SUM(E20)</f>
        <v>0</v>
      </c>
      <c r="F22" s="51"/>
      <c r="G22" s="65"/>
    </row>
    <row r="23" spans="1:7" s="2" customFormat="1" ht="15" customHeight="1" x14ac:dyDescent="0.25">
      <c r="A23" s="245" t="s">
        <v>20</v>
      </c>
      <c r="B23" s="246"/>
      <c r="C23" s="246"/>
      <c r="D23" s="246"/>
      <c r="E23" s="54">
        <v>50</v>
      </c>
      <c r="F23" s="55"/>
      <c r="G23" s="56"/>
    </row>
    <row r="24" spans="1:7" s="2" customFormat="1" ht="22.5" customHeight="1" x14ac:dyDescent="0.25">
      <c r="A24" s="241" t="s">
        <v>21</v>
      </c>
      <c r="B24" s="241"/>
      <c r="C24" s="241"/>
      <c r="D24" s="241"/>
      <c r="E24" s="241"/>
      <c r="F24" s="241"/>
      <c r="G24" s="241"/>
    </row>
    <row r="25" spans="1:7" s="2" customFormat="1" ht="12" customHeight="1" x14ac:dyDescent="0.25">
      <c r="A25" s="57"/>
      <c r="B25" s="57"/>
      <c r="C25" s="57"/>
      <c r="D25" s="57"/>
      <c r="E25" s="57"/>
      <c r="F25" s="57"/>
      <c r="G25" s="57"/>
    </row>
    <row r="26" spans="1:7" s="2" customFormat="1" ht="33.75" customHeight="1" x14ac:dyDescent="0.25">
      <c r="A26" s="24"/>
      <c r="B26" s="24"/>
      <c r="C26" s="24"/>
      <c r="D26" s="24"/>
      <c r="E26" s="24"/>
      <c r="F26" s="24"/>
      <c r="G26" s="24"/>
    </row>
  </sheetData>
  <mergeCells count="23">
    <mergeCell ref="A19:G19"/>
    <mergeCell ref="B20:D20"/>
    <mergeCell ref="A22:D22"/>
    <mergeCell ref="A23:D23"/>
    <mergeCell ref="A24:G24"/>
    <mergeCell ref="A18:D18"/>
    <mergeCell ref="B7:D7"/>
    <mergeCell ref="B8:D8"/>
    <mergeCell ref="B9:D9"/>
    <mergeCell ref="B10:D10"/>
    <mergeCell ref="B11:D11"/>
    <mergeCell ref="B12:D12"/>
    <mergeCell ref="B13:D13"/>
    <mergeCell ref="A14:D14"/>
    <mergeCell ref="A15:G15"/>
    <mergeCell ref="B16:D16"/>
    <mergeCell ref="B17:D17"/>
    <mergeCell ref="B6:D6"/>
    <mergeCell ref="A2:G2"/>
    <mergeCell ref="A3:A4"/>
    <mergeCell ref="B3:D4"/>
    <mergeCell ref="E3:E4"/>
    <mergeCell ref="A5:G5"/>
  </mergeCells>
  <printOptions horizontalCentered="1"/>
  <pageMargins left="0.98425196850393704" right="0.98425196850393704" top="0.98425196850393704" bottom="0.98425196850393704"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60</vt:i4>
      </vt:variant>
      <vt:variant>
        <vt:lpstr>Rangos con nombre</vt:lpstr>
      </vt:variant>
      <vt:variant>
        <vt:i4>29</vt:i4>
      </vt:variant>
    </vt:vector>
  </HeadingPairs>
  <TitlesOfParts>
    <vt:vector size="89" baseType="lpstr">
      <vt:lpstr>ANEXO 1 UPB</vt:lpstr>
      <vt:lpstr>ANEXO 2 UPB</vt:lpstr>
      <vt:lpstr>ANEXO 1 SQCS</vt:lpstr>
      <vt:lpstr>ANEXO 2 SQCS</vt:lpstr>
      <vt:lpstr>ANEXO 1 ITSFCP</vt:lpstr>
      <vt:lpstr>ANEXO 2 ITSFCP</vt:lpstr>
      <vt:lpstr>ANEXO 1 DIF</vt:lpstr>
      <vt:lpstr>ANEXO 2 DIF</vt:lpstr>
      <vt:lpstr>ANEXO 1 CPTQ</vt:lpstr>
      <vt:lpstr>ANEXO 2 CPTQ</vt:lpstr>
      <vt:lpstr>ANEXO 1 CEAVEQROO</vt:lpstr>
      <vt:lpstr>ANEXO 2 CEAVEQROO</vt:lpstr>
      <vt:lpstr>ANEXO 1 UTCANCUN</vt:lpstr>
      <vt:lpstr>ANEXO 2 UTCANCUN</vt:lpstr>
      <vt:lpstr>ANEXO 1 SESESC</vt:lpstr>
      <vt:lpstr>ANEXO 2 SESESC</vt:lpstr>
      <vt:lpstr>CECYTE ANEXO 1</vt:lpstr>
      <vt:lpstr>CECYTE ANEXO 2</vt:lpstr>
      <vt:lpstr>ANEXO 1 UTCH</vt:lpstr>
      <vt:lpstr>ANEXO 2 UTCH</vt:lpstr>
      <vt:lpstr>ANEXO 1 ICA</vt:lpstr>
      <vt:lpstr>ANEXO 2 ICA</vt:lpstr>
      <vt:lpstr>ANEXO 1 CODEQ</vt:lpstr>
      <vt:lpstr>ANEXO 2 CODEQ</vt:lpstr>
      <vt:lpstr>ANEXO 1 CCLQROO</vt:lpstr>
      <vt:lpstr>ANEXO 2 CCLQROO</vt:lpstr>
      <vt:lpstr>ANEXO 1 UPQROO</vt:lpstr>
      <vt:lpstr>ANEXO 2 UPQROO</vt:lpstr>
      <vt:lpstr>ANEXO 1 UTRM</vt:lpstr>
      <vt:lpstr>ANEXO 2 UTRM</vt:lpstr>
      <vt:lpstr>ANEXO 1 IFEQROO</vt:lpstr>
      <vt:lpstr>ANEXO 2 IFEQROO</vt:lpstr>
      <vt:lpstr>ANEXO 1 INMAYA</vt:lpstr>
      <vt:lpstr>ANEXO 2 INMAYA</vt:lpstr>
      <vt:lpstr>ANEXO 1 UIMQROO</vt:lpstr>
      <vt:lpstr>ANEXO 2 UIMQROO</vt:lpstr>
      <vt:lpstr>ANEXO 1 IDEFIN</vt:lpstr>
      <vt:lpstr>ANEXO 2 IDEFIN</vt:lpstr>
      <vt:lpstr>ANEXO 1 COQHCYT</vt:lpstr>
      <vt:lpstr>ANEXO 2 COQHCYT</vt:lpstr>
      <vt:lpstr>ANEXO 1 SESAEQROO</vt:lpstr>
      <vt:lpstr>ANEXO 2 SESAEQROO</vt:lpstr>
      <vt:lpstr>ANEXO 1 IQJ</vt:lpstr>
      <vt:lpstr>ANEXO 2 IQJ</vt:lpstr>
      <vt:lpstr>ANEXO 1 COBACH </vt:lpstr>
      <vt:lpstr>ANEXO 2 COBACH</vt:lpstr>
      <vt:lpstr>ANEXO 1 EVA</vt:lpstr>
      <vt:lpstr>ANEXO 2 EVA</vt:lpstr>
      <vt:lpstr>ANEXO 1 UTT</vt:lpstr>
      <vt:lpstr>ANEXO 2 UTT</vt:lpstr>
      <vt:lpstr>ANEXO 1 ICAT</vt:lpstr>
      <vt:lpstr>ANEXO 2 ICAT</vt:lpstr>
      <vt:lpstr>ANEXO 1 IEEJA</vt:lpstr>
      <vt:lpstr>ANEXO 2 IEEJA</vt:lpstr>
      <vt:lpstr>ANEXO 1 UAEQROO</vt:lpstr>
      <vt:lpstr>ANEXO 2 UAEQROO</vt:lpstr>
      <vt:lpstr>ANEXO 1 CONALEP</vt:lpstr>
      <vt:lpstr>ANEXO 2 CONALEP</vt:lpstr>
      <vt:lpstr>ANEXO 1 UNICARIBE</vt:lpstr>
      <vt:lpstr>ANEXO 2 UNICARIBE</vt:lpstr>
      <vt:lpstr>'ANEXO 1 CCLQROO'!Área_de_impresión</vt:lpstr>
      <vt:lpstr>'ANEXO 1 CEAVEQROO'!Área_de_impresión</vt:lpstr>
      <vt:lpstr>'ANEXO 1 CODEQ'!Área_de_impresión</vt:lpstr>
      <vt:lpstr>'ANEXO 1 CPTQ'!Área_de_impresión</vt:lpstr>
      <vt:lpstr>'ANEXO 1 DIF'!Área_de_impresión</vt:lpstr>
      <vt:lpstr>'ANEXO 1 ICA'!Área_de_impresión</vt:lpstr>
      <vt:lpstr>'ANEXO 1 ITSFCP'!Área_de_impresión</vt:lpstr>
      <vt:lpstr>'ANEXO 1 SESESC'!Área_de_impresión</vt:lpstr>
      <vt:lpstr>'ANEXO 1 SQCS'!Área_de_impresión</vt:lpstr>
      <vt:lpstr>'ANEXO 1 UPB'!Área_de_impresión</vt:lpstr>
      <vt:lpstr>'ANEXO 1 UPQROO'!Área_de_impresión</vt:lpstr>
      <vt:lpstr>'ANEXO 1 UTCANCUN'!Área_de_impresión</vt:lpstr>
      <vt:lpstr>'ANEXO 1 UTCH'!Área_de_impresión</vt:lpstr>
      <vt:lpstr>'ANEXO 2 CCLQROO'!Área_de_impresión</vt:lpstr>
      <vt:lpstr>'ANEXO 2 CEAVEQROO'!Área_de_impresión</vt:lpstr>
      <vt:lpstr>'ANEXO 2 CODEQ'!Área_de_impresión</vt:lpstr>
      <vt:lpstr>'ANEXO 2 CPTQ'!Área_de_impresión</vt:lpstr>
      <vt:lpstr>'ANEXO 2 DIF'!Área_de_impresión</vt:lpstr>
      <vt:lpstr>'ANEXO 2 ICA'!Área_de_impresión</vt:lpstr>
      <vt:lpstr>'ANEXO 2 ITSFCP'!Área_de_impresión</vt:lpstr>
      <vt:lpstr>'ANEXO 2 SESESC'!Área_de_impresión</vt:lpstr>
      <vt:lpstr>'ANEXO 2 SQCS'!Área_de_impresión</vt:lpstr>
      <vt:lpstr>'ANEXO 2 UPB'!Área_de_impresión</vt:lpstr>
      <vt:lpstr>'ANEXO 2 UPQROO'!Área_de_impresión</vt:lpstr>
      <vt:lpstr>'ANEXO 2 UTCANCUN'!Área_de_impresión</vt:lpstr>
      <vt:lpstr>'ANEXO 2 UTCH'!Área_de_impresión</vt:lpstr>
      <vt:lpstr>'CECYTE ANEXO 1'!Área_de_impresión</vt:lpstr>
      <vt:lpstr>'CECYTE ANEXO 2'!Área_de_impresión</vt:lpstr>
      <vt:lpstr>'CECYTE ANEXO 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Karla Karina Tejero Gómez</dc:creator>
  <cp:lastModifiedBy>Impactos Presupuestales</cp:lastModifiedBy>
  <cp:lastPrinted>2024-12-11T21:49:47Z</cp:lastPrinted>
  <dcterms:created xsi:type="dcterms:W3CDTF">2024-12-11T21:44:19Z</dcterms:created>
  <dcterms:modified xsi:type="dcterms:W3CDTF">2025-01-02T21:22:48Z</dcterms:modified>
</cp:coreProperties>
</file>