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SEFIPLAN - Ingresos Federales\05 Municipios\Acuerdos\2025\Acuerdo Anual\"/>
    </mc:Choice>
  </mc:AlternateContent>
  <xr:revisionPtr revIDLastSave="0" documentId="13_ncr:1_{B7008655-E0A6-48AB-B3D3-47E6DFEFA1F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nexo1" sheetId="12" r:id="rId1"/>
    <sheet name="Fondos" sheetId="13" r:id="rId2"/>
    <sheet name="Garantizado 2011" sheetId="24" r:id="rId3"/>
    <sheet name="Anexo2" sheetId="18" r:id="rId4"/>
    <sheet name="Anexo2 (2)" sheetId="19" r:id="rId5"/>
    <sheet name="Anexo2 (3)" sheetId="22" r:id="rId6"/>
    <sheet name="Anexo2 (4)" sheetId="23" r:id="rId7"/>
    <sheet name="Anexo2 (5)" sheetId="28" r:id="rId8"/>
    <sheet name="Población y territorio" sheetId="14" r:id="rId9"/>
    <sheet name="Impuesto predial" sheetId="15" r:id="rId10"/>
    <sheet name="Ingresos propios" sheetId="16" r:id="rId11"/>
    <sheet name="Partes iguales" sheetId="17" r:id="rId12"/>
    <sheet name="Distribución" sheetId="26" r:id="rId13"/>
    <sheet name="Calendarios" sheetId="29" r:id="rId14"/>
  </sheets>
  <definedNames>
    <definedName name="AllottedFunds" localSheetId="0">#REF!</definedName>
    <definedName name="AllottedFunds" localSheetId="3">#REF!</definedName>
    <definedName name="AllottedFunds" localSheetId="4">#REF!</definedName>
    <definedName name="AllottedFunds" localSheetId="5">#REF!</definedName>
    <definedName name="AllottedFunds" localSheetId="6">#REF!</definedName>
    <definedName name="AllottedFunds" localSheetId="7">#REF!</definedName>
    <definedName name="AllottedFunds" localSheetId="13">#REF!</definedName>
    <definedName name="AllottedFunds" localSheetId="12">#REF!</definedName>
    <definedName name="AllottedFunds" localSheetId="1">#REF!</definedName>
    <definedName name="AllottedFunds" localSheetId="2">#REF!</definedName>
    <definedName name="AllottedFunds" localSheetId="9">#REF!</definedName>
    <definedName name="AllottedFunds" localSheetId="10">#REF!</definedName>
    <definedName name="AllottedFunds" localSheetId="11">#REF!</definedName>
    <definedName name="AllottedFunds" localSheetId="8">#REF!</definedName>
    <definedName name="AllottedFunds">#REF!</definedName>
    <definedName name="_xlnm.Print_Area" localSheetId="0">Anexo1!$A$1:$L$15</definedName>
    <definedName name="as" localSheetId="0">#REF!</definedName>
    <definedName name="as" localSheetId="3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13">#REF!</definedName>
    <definedName name="as" localSheetId="12">#REF!</definedName>
    <definedName name="as" localSheetId="1">#REF!</definedName>
    <definedName name="as" localSheetId="2">#REF!</definedName>
    <definedName name="as" localSheetId="9">#REF!</definedName>
    <definedName name="as" localSheetId="10">#REF!</definedName>
    <definedName name="as" localSheetId="11">#REF!</definedName>
    <definedName name="as" localSheetId="8">#REF!</definedName>
    <definedName name="as">#REF!</definedName>
    <definedName name="das" localSheetId="0">#REF!</definedName>
    <definedName name="das" localSheetId="3">#REF!</definedName>
    <definedName name="das" localSheetId="4">#REF!</definedName>
    <definedName name="das" localSheetId="5">#REF!</definedName>
    <definedName name="das" localSheetId="6">#REF!</definedName>
    <definedName name="das" localSheetId="7">#REF!</definedName>
    <definedName name="das" localSheetId="13">#REF!</definedName>
    <definedName name="das" localSheetId="12">#REF!</definedName>
    <definedName name="das" localSheetId="1">#REF!</definedName>
    <definedName name="das" localSheetId="2">#REF!</definedName>
    <definedName name="das" localSheetId="9">#REF!</definedName>
    <definedName name="das" localSheetId="10">#REF!</definedName>
    <definedName name="das" localSheetId="11">#REF!</definedName>
    <definedName name="das" localSheetId="8">#REF!</definedName>
    <definedName name="das">#REF!</definedName>
    <definedName name="FundsRemaining" localSheetId="0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5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13">INDEX(#REF!,ROWS(#REF!),1)</definedName>
    <definedName name="FundsRemaining" localSheetId="12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9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8">INDEX(#REF!,ROWS(#REF!),1)</definedName>
    <definedName name="FundsRemaining">INDEX(#REF!,ROWS(#REF!),1)</definedName>
    <definedName name="FundsRemainingLabel" localSheetId="0">#REF!</definedName>
    <definedName name="FundsRemainingLabel" localSheetId="3">#REF!</definedName>
    <definedName name="FundsRemainingLabel" localSheetId="4">#REF!</definedName>
    <definedName name="FundsRemainingLabel" localSheetId="5">#REF!</definedName>
    <definedName name="FundsRemainingLabel" localSheetId="6">#REF!</definedName>
    <definedName name="FundsRemainingLabel" localSheetId="7">#REF!</definedName>
    <definedName name="FundsRemainingLabel" localSheetId="13">#REF!</definedName>
    <definedName name="FundsRemainingLabel" localSheetId="12">#REF!</definedName>
    <definedName name="FundsRemainingLabel" localSheetId="1">#REF!</definedName>
    <definedName name="FundsRemainingLabel" localSheetId="2">#REF!</definedName>
    <definedName name="FundsRemainingLabel" localSheetId="9">#REF!</definedName>
    <definedName name="FundsRemainingLabel" localSheetId="10">#REF!</definedName>
    <definedName name="FundsRemainingLabel" localSheetId="11">#REF!</definedName>
    <definedName name="FundsRemainingLabel" localSheetId="8">#REF!</definedName>
    <definedName name="FundsRemainingLabel">#REF!</definedName>
    <definedName name="FundsUsed" localSheetId="0">#REF!</definedName>
    <definedName name="FundsUsed" localSheetId="3">#REF!</definedName>
    <definedName name="FundsUsed" localSheetId="4">#REF!</definedName>
    <definedName name="FundsUsed" localSheetId="5">#REF!</definedName>
    <definedName name="FundsUsed" localSheetId="6">#REF!</definedName>
    <definedName name="FundsUsed" localSheetId="7">#REF!</definedName>
    <definedName name="FundsUsed" localSheetId="13">#REF!</definedName>
    <definedName name="FundsUsed" localSheetId="12">#REF!</definedName>
    <definedName name="FundsUsed" localSheetId="1">#REF!</definedName>
    <definedName name="FundsUsed" localSheetId="2">#REF!</definedName>
    <definedName name="FundsUsed" localSheetId="9">#REF!</definedName>
    <definedName name="FundsUsed" localSheetId="10">#REF!</definedName>
    <definedName name="FundsUsed" localSheetId="11">#REF!</definedName>
    <definedName name="FundsUsed" localSheetId="8">#REF!</definedName>
    <definedName name="FundsUsed">#REF!</definedName>
    <definedName name="FundsUsedLabel" localSheetId="0">#REF!</definedName>
    <definedName name="FundsUsedLabel" localSheetId="3">#REF!</definedName>
    <definedName name="FundsUsedLabel" localSheetId="4">#REF!</definedName>
    <definedName name="FundsUsedLabel" localSheetId="5">#REF!</definedName>
    <definedName name="FundsUsedLabel" localSheetId="6">#REF!</definedName>
    <definedName name="FundsUsedLabel" localSheetId="7">#REF!</definedName>
    <definedName name="FundsUsedLabel" localSheetId="13">#REF!</definedName>
    <definedName name="FundsUsedLabel" localSheetId="12">#REF!</definedName>
    <definedName name="FundsUsedLabel" localSheetId="1">#REF!</definedName>
    <definedName name="FundsUsedLabel" localSheetId="2">#REF!</definedName>
    <definedName name="FundsUsedLabel" localSheetId="9">#REF!</definedName>
    <definedName name="FundsUsedLabel" localSheetId="10">#REF!</definedName>
    <definedName name="FundsUsedLabel" localSheetId="11">#REF!</definedName>
    <definedName name="FundsUsedLabel" localSheetId="8">#REF!</definedName>
    <definedName name="FundsUsedLabel">#REF!</definedName>
    <definedName name="S" localSheetId="0">INDEX(#REF!,ROWS(#REF!),1)</definedName>
    <definedName name="S" localSheetId="3">INDEX(#REF!,ROWS(#REF!),1)</definedName>
    <definedName name="S" localSheetId="4">INDEX(#REF!,ROWS(#REF!),1)</definedName>
    <definedName name="S" localSheetId="5">INDEX(#REF!,ROWS(#REF!),1)</definedName>
    <definedName name="S" localSheetId="6">INDEX(#REF!,ROWS(#REF!),1)</definedName>
    <definedName name="S" localSheetId="7">INDEX(#REF!,ROWS(#REF!),1)</definedName>
    <definedName name="S" localSheetId="13">INDEX(#REF!,ROWS(#REF!),1)</definedName>
    <definedName name="S" localSheetId="12">INDEX(#REF!,ROWS(#REF!),1)</definedName>
    <definedName name="S" localSheetId="1">INDEX(#REF!,ROWS(#REF!),1)</definedName>
    <definedName name="S" localSheetId="2">INDEX(#REF!,ROWS(#REF!),1)</definedName>
    <definedName name="S" localSheetId="9">INDEX(#REF!,ROWS(#REF!),1)</definedName>
    <definedName name="S" localSheetId="10">INDEX(#REF!,ROWS(#REF!),1)</definedName>
    <definedName name="S" localSheetId="11">INDEX(#REF!,ROWS(#REF!),1)</definedName>
    <definedName name="S" localSheetId="8">INDEX(#REF!,ROWS(#REF!),1)</definedName>
    <definedName name="S">INDEX(#REF!,ROWS(#REF!),1)</definedName>
    <definedName name="_xlnm.Print_Titles" localSheetId="0">Anexo1!$1:$3</definedName>
    <definedName name="_xlnm.Print_Titles" localSheetId="3">Anexo2!$1:$4</definedName>
    <definedName name="_xlnm.Print_Titles" localSheetId="4">'Anexo2 (2)'!$1:$4</definedName>
    <definedName name="_xlnm.Print_Titles" localSheetId="5">'Anexo2 (3)'!$1:$4</definedName>
    <definedName name="_xlnm.Print_Titles" localSheetId="6">'Anexo2 (4)'!$1:$4</definedName>
    <definedName name="_xlnm.Print_Titles" localSheetId="7">'Anexo2 (5)'!$1:$4</definedName>
    <definedName name="_xlnm.Print_Titles" localSheetId="12">Distribución!$1:$3</definedName>
    <definedName name="_xlnm.Print_Titles" localSheetId="1">Fondos!$1:$3</definedName>
    <definedName name="_xlnm.Print_Titles" localSheetId="2">'Garantizado 2011'!$1:$3</definedName>
    <definedName name="_xlnm.Print_Titles" localSheetId="9">'Impuesto predial'!$1:$3</definedName>
    <definedName name="_xlnm.Print_Titles" localSheetId="10">'Ingresos propios'!$1:$3</definedName>
    <definedName name="_xlnm.Print_Titles" localSheetId="11">'Partes iguales'!$1:$3</definedName>
    <definedName name="_xlnm.Print_Titles" localSheetId="8">'Población y territorio'!$1:$3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2" i="29" l="1"/>
  <c r="N182" i="29"/>
  <c r="M182" i="29"/>
  <c r="L182" i="29"/>
  <c r="K182" i="29"/>
  <c r="J182" i="29"/>
  <c r="I182" i="29"/>
  <c r="H182" i="29"/>
  <c r="G182" i="29"/>
  <c r="F182" i="29"/>
  <c r="E182" i="29"/>
  <c r="D182" i="29"/>
  <c r="C182" i="29"/>
  <c r="O165" i="29"/>
  <c r="N165" i="29"/>
  <c r="M165" i="29"/>
  <c r="L165" i="29"/>
  <c r="K165" i="29"/>
  <c r="J165" i="29"/>
  <c r="I165" i="29"/>
  <c r="H165" i="29"/>
  <c r="G165" i="29"/>
  <c r="F165" i="29"/>
  <c r="E165" i="29"/>
  <c r="D165" i="29"/>
  <c r="C165" i="29"/>
  <c r="O148" i="29"/>
  <c r="N148" i="29"/>
  <c r="M148" i="29"/>
  <c r="L148" i="29"/>
  <c r="K148" i="29"/>
  <c r="J148" i="29"/>
  <c r="I148" i="29"/>
  <c r="H148" i="29"/>
  <c r="G148" i="29"/>
  <c r="F148" i="29"/>
  <c r="E148" i="29"/>
  <c r="D148" i="29"/>
  <c r="C148" i="29"/>
  <c r="O130" i="29"/>
  <c r="N130" i="29"/>
  <c r="M130" i="29"/>
  <c r="L130" i="29"/>
  <c r="K130" i="29"/>
  <c r="J130" i="29"/>
  <c r="I130" i="29"/>
  <c r="H130" i="29"/>
  <c r="G130" i="29"/>
  <c r="F130" i="29"/>
  <c r="E130" i="29"/>
  <c r="D130" i="29"/>
  <c r="C130" i="29"/>
  <c r="O113" i="29"/>
  <c r="N113" i="29"/>
  <c r="M113" i="29"/>
  <c r="L113" i="29"/>
  <c r="K113" i="29"/>
  <c r="J113" i="29"/>
  <c r="I113" i="29"/>
  <c r="H113" i="29"/>
  <c r="G113" i="29"/>
  <c r="F113" i="29"/>
  <c r="E113" i="29"/>
  <c r="D113" i="29"/>
  <c r="C113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C96" i="29"/>
  <c r="O79" i="29"/>
  <c r="N79" i="29"/>
  <c r="M79" i="29"/>
  <c r="L79" i="29"/>
  <c r="K79" i="29"/>
  <c r="J79" i="29"/>
  <c r="I79" i="29"/>
  <c r="H79" i="29"/>
  <c r="G79" i="29"/>
  <c r="F79" i="29"/>
  <c r="E79" i="29"/>
  <c r="D79" i="29"/>
  <c r="C79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F4" i="12" l="1"/>
  <c r="I4" i="12"/>
  <c r="J4" i="12"/>
  <c r="K4" i="12"/>
  <c r="L4" i="12"/>
  <c r="C135" i="26"/>
  <c r="D135" i="26"/>
  <c r="E135" i="26"/>
  <c r="F10" i="13" l="1"/>
  <c r="L15" i="12" l="1"/>
  <c r="K15" i="12"/>
  <c r="J15" i="12"/>
  <c r="I15" i="12"/>
  <c r="F15" i="12"/>
  <c r="E15" i="12"/>
  <c r="D15" i="12"/>
  <c r="L14" i="12"/>
  <c r="K14" i="12"/>
  <c r="J14" i="12"/>
  <c r="I14" i="12"/>
  <c r="F14" i="12"/>
  <c r="E14" i="12"/>
  <c r="D14" i="12"/>
  <c r="L13" i="12"/>
  <c r="K13" i="12"/>
  <c r="J13" i="12"/>
  <c r="I13" i="12"/>
  <c r="F13" i="12"/>
  <c r="E13" i="12"/>
  <c r="D13" i="12"/>
  <c r="L12" i="12"/>
  <c r="K12" i="12"/>
  <c r="J12" i="12"/>
  <c r="I12" i="12"/>
  <c r="F12" i="12"/>
  <c r="E12" i="12"/>
  <c r="D12" i="12"/>
  <c r="L11" i="12"/>
  <c r="K11" i="12"/>
  <c r="J11" i="12"/>
  <c r="I11" i="12"/>
  <c r="F11" i="12"/>
  <c r="E11" i="12"/>
  <c r="D11" i="12"/>
  <c r="L10" i="12"/>
  <c r="K10" i="12"/>
  <c r="J10" i="12"/>
  <c r="I10" i="12"/>
  <c r="F10" i="12"/>
  <c r="E10" i="12"/>
  <c r="D10" i="12"/>
  <c r="L9" i="12"/>
  <c r="K9" i="12"/>
  <c r="J9" i="12"/>
  <c r="I9" i="12"/>
  <c r="F9" i="12"/>
  <c r="E9" i="12"/>
  <c r="D9" i="12"/>
  <c r="L8" i="12"/>
  <c r="K8" i="12"/>
  <c r="J8" i="12"/>
  <c r="I8" i="12"/>
  <c r="F8" i="12"/>
  <c r="E8" i="12"/>
  <c r="D8" i="12"/>
  <c r="L7" i="12"/>
  <c r="K7" i="12"/>
  <c r="J7" i="12"/>
  <c r="I7" i="12"/>
  <c r="F7" i="12"/>
  <c r="E7" i="12"/>
  <c r="D7" i="12"/>
  <c r="L6" i="12"/>
  <c r="K6" i="12"/>
  <c r="J6" i="12"/>
  <c r="I6" i="12"/>
  <c r="F6" i="12"/>
  <c r="E6" i="12"/>
  <c r="D6" i="12"/>
  <c r="L5" i="12"/>
  <c r="K5" i="12"/>
  <c r="J5" i="12"/>
  <c r="I5" i="12"/>
  <c r="F5" i="12"/>
  <c r="E5" i="12"/>
  <c r="D5" i="12"/>
  <c r="E4" i="12"/>
  <c r="D4" i="12"/>
  <c r="D10" i="13" l="1"/>
  <c r="C175" i="29" l="1"/>
  <c r="D175" i="29"/>
  <c r="E175" i="29"/>
  <c r="F175" i="29"/>
  <c r="F187" i="29" s="1"/>
  <c r="G175" i="29"/>
  <c r="G187" i="29" s="1"/>
  <c r="H175" i="29"/>
  <c r="H187" i="29" s="1"/>
  <c r="I175" i="29"/>
  <c r="I187" i="29" s="1"/>
  <c r="J175" i="29"/>
  <c r="J187" i="29" s="1"/>
  <c r="K175" i="29"/>
  <c r="K187" i="29" s="1"/>
  <c r="L175" i="29"/>
  <c r="L187" i="29" s="1"/>
  <c r="M175" i="29"/>
  <c r="M187" i="29" s="1"/>
  <c r="N175" i="29"/>
  <c r="N187" i="29" s="1"/>
  <c r="O176" i="29"/>
  <c r="O177" i="29"/>
  <c r="O178" i="29"/>
  <c r="O179" i="29"/>
  <c r="O180" i="29"/>
  <c r="O181" i="29"/>
  <c r="C187" i="29"/>
  <c r="E187" i="29"/>
  <c r="O183" i="29"/>
  <c r="O184" i="29"/>
  <c r="O185" i="29"/>
  <c r="O186" i="29"/>
  <c r="D187" i="29"/>
  <c r="C158" i="29"/>
  <c r="C170" i="29" s="1"/>
  <c r="D158" i="29"/>
  <c r="E158" i="29"/>
  <c r="E170" i="29" s="1"/>
  <c r="F158" i="29"/>
  <c r="G158" i="29"/>
  <c r="H158" i="29"/>
  <c r="H170" i="29" s="1"/>
  <c r="I158" i="29"/>
  <c r="I170" i="29" s="1"/>
  <c r="J158" i="29"/>
  <c r="K158" i="29"/>
  <c r="K170" i="29" s="1"/>
  <c r="L158" i="29"/>
  <c r="L170" i="29" s="1"/>
  <c r="M158" i="29"/>
  <c r="M170" i="29" s="1"/>
  <c r="N158" i="29"/>
  <c r="N170" i="29" s="1"/>
  <c r="O159" i="29"/>
  <c r="O160" i="29"/>
  <c r="O161" i="29"/>
  <c r="O162" i="29"/>
  <c r="O163" i="29"/>
  <c r="O164" i="29"/>
  <c r="J170" i="29"/>
  <c r="O166" i="29"/>
  <c r="O167" i="29"/>
  <c r="O168" i="29"/>
  <c r="O169" i="29"/>
  <c r="D170" i="29"/>
  <c r="F170" i="29"/>
  <c r="C141" i="29"/>
  <c r="D141" i="29"/>
  <c r="D153" i="29" s="1"/>
  <c r="E141" i="29"/>
  <c r="E153" i="29" s="1"/>
  <c r="F141" i="29"/>
  <c r="F153" i="29" s="1"/>
  <c r="G141" i="29"/>
  <c r="H141" i="29"/>
  <c r="I141" i="29"/>
  <c r="I153" i="29" s="1"/>
  <c r="J141" i="29"/>
  <c r="K141" i="29"/>
  <c r="K153" i="29" s="1"/>
  <c r="L141" i="29"/>
  <c r="L153" i="29" s="1"/>
  <c r="M141" i="29"/>
  <c r="M153" i="29" s="1"/>
  <c r="N141" i="29"/>
  <c r="N153" i="29" s="1"/>
  <c r="O142" i="29"/>
  <c r="O143" i="29"/>
  <c r="O144" i="29"/>
  <c r="O145" i="29"/>
  <c r="O146" i="29"/>
  <c r="O147" i="29"/>
  <c r="C153" i="29"/>
  <c r="G153" i="29"/>
  <c r="H153" i="29"/>
  <c r="J153" i="29"/>
  <c r="O149" i="29"/>
  <c r="O150" i="29"/>
  <c r="O151" i="29"/>
  <c r="O152" i="29"/>
  <c r="C123" i="29"/>
  <c r="D123" i="29"/>
  <c r="D135" i="29" s="1"/>
  <c r="E123" i="29"/>
  <c r="E135" i="29" s="1"/>
  <c r="F123" i="29"/>
  <c r="F135" i="29" s="1"/>
  <c r="G123" i="29"/>
  <c r="G135" i="29" s="1"/>
  <c r="H123" i="29"/>
  <c r="I123" i="29"/>
  <c r="I135" i="29" s="1"/>
  <c r="J123" i="29"/>
  <c r="J135" i="29" s="1"/>
  <c r="K123" i="29"/>
  <c r="L123" i="29"/>
  <c r="L135" i="29" s="1"/>
  <c r="M123" i="29"/>
  <c r="M135" i="29" s="1"/>
  <c r="N123" i="29"/>
  <c r="N135" i="29" s="1"/>
  <c r="O124" i="29"/>
  <c r="O125" i="29"/>
  <c r="O126" i="29"/>
  <c r="O127" i="29"/>
  <c r="O128" i="29"/>
  <c r="O129" i="29"/>
  <c r="O131" i="29"/>
  <c r="O132" i="29"/>
  <c r="O133" i="29"/>
  <c r="O134" i="29"/>
  <c r="H135" i="29"/>
  <c r="C106" i="29"/>
  <c r="C118" i="29" s="1"/>
  <c r="D106" i="29"/>
  <c r="D118" i="29" s="1"/>
  <c r="E106" i="29"/>
  <c r="E118" i="29" s="1"/>
  <c r="F106" i="29"/>
  <c r="G106" i="29"/>
  <c r="G118" i="29" s="1"/>
  <c r="H106" i="29"/>
  <c r="H118" i="29" s="1"/>
  <c r="I106" i="29"/>
  <c r="I118" i="29" s="1"/>
  <c r="J106" i="29"/>
  <c r="K106" i="29"/>
  <c r="L106" i="29"/>
  <c r="L118" i="29" s="1"/>
  <c r="M106" i="29"/>
  <c r="M118" i="29" s="1"/>
  <c r="N106" i="29"/>
  <c r="N118" i="29" s="1"/>
  <c r="O107" i="29"/>
  <c r="O108" i="29"/>
  <c r="O109" i="29"/>
  <c r="O110" i="29"/>
  <c r="O111" i="29"/>
  <c r="O112" i="29"/>
  <c r="J118" i="29"/>
  <c r="K118" i="29"/>
  <c r="O114" i="29"/>
  <c r="O115" i="29"/>
  <c r="O116" i="29"/>
  <c r="O117" i="29"/>
  <c r="F118" i="29"/>
  <c r="C89" i="29"/>
  <c r="C101" i="29" s="1"/>
  <c r="D89" i="29"/>
  <c r="D101" i="29" s="1"/>
  <c r="E89" i="29"/>
  <c r="E101" i="29" s="1"/>
  <c r="F89" i="29"/>
  <c r="F101" i="29" s="1"/>
  <c r="G89" i="29"/>
  <c r="H89" i="29"/>
  <c r="I89" i="29"/>
  <c r="I101" i="29" s="1"/>
  <c r="J89" i="29"/>
  <c r="J101" i="29" s="1"/>
  <c r="K89" i="29"/>
  <c r="K101" i="29" s="1"/>
  <c r="L89" i="29"/>
  <c r="L101" i="29" s="1"/>
  <c r="M89" i="29"/>
  <c r="M101" i="29" s="1"/>
  <c r="N89" i="29"/>
  <c r="N101" i="29" s="1"/>
  <c r="O90" i="29"/>
  <c r="O91" i="29"/>
  <c r="O92" i="29"/>
  <c r="O93" i="29"/>
  <c r="O94" i="29"/>
  <c r="O95" i="29"/>
  <c r="G101" i="29"/>
  <c r="O97" i="29"/>
  <c r="O98" i="29"/>
  <c r="O99" i="29"/>
  <c r="O100" i="29"/>
  <c r="H101" i="29"/>
  <c r="C72" i="29"/>
  <c r="C84" i="29" s="1"/>
  <c r="D72" i="29"/>
  <c r="D84" i="29" s="1"/>
  <c r="E72" i="29"/>
  <c r="E84" i="29" s="1"/>
  <c r="F72" i="29"/>
  <c r="F84" i="29" s="1"/>
  <c r="G72" i="29"/>
  <c r="G84" i="29" s="1"/>
  <c r="H72" i="29"/>
  <c r="H84" i="29" s="1"/>
  <c r="I72" i="29"/>
  <c r="I84" i="29" s="1"/>
  <c r="J72" i="29"/>
  <c r="J84" i="29" s="1"/>
  <c r="K72" i="29"/>
  <c r="K84" i="29" s="1"/>
  <c r="L72" i="29"/>
  <c r="L84" i="29" s="1"/>
  <c r="M72" i="29"/>
  <c r="M84" i="29" s="1"/>
  <c r="N72" i="29"/>
  <c r="N84" i="29" s="1"/>
  <c r="O73" i="29"/>
  <c r="O74" i="29"/>
  <c r="O75" i="29"/>
  <c r="O76" i="29"/>
  <c r="O77" i="29"/>
  <c r="O78" i="29"/>
  <c r="O80" i="29"/>
  <c r="O81" i="29"/>
  <c r="O82" i="29"/>
  <c r="O83" i="29"/>
  <c r="C54" i="29"/>
  <c r="C66" i="29" s="1"/>
  <c r="D54" i="29"/>
  <c r="D66" i="29" s="1"/>
  <c r="E54" i="29"/>
  <c r="E66" i="29" s="1"/>
  <c r="F54" i="29"/>
  <c r="F66" i="29" s="1"/>
  <c r="G54" i="29"/>
  <c r="G66" i="29" s="1"/>
  <c r="H54" i="29"/>
  <c r="H66" i="29" s="1"/>
  <c r="I54" i="29"/>
  <c r="I66" i="29" s="1"/>
  <c r="J54" i="29"/>
  <c r="J66" i="29" s="1"/>
  <c r="K54" i="29"/>
  <c r="K66" i="29" s="1"/>
  <c r="L54" i="29"/>
  <c r="L66" i="29" s="1"/>
  <c r="M54" i="29"/>
  <c r="M66" i="29" s="1"/>
  <c r="N54" i="29"/>
  <c r="N66" i="29" s="1"/>
  <c r="O55" i="29"/>
  <c r="O56" i="29"/>
  <c r="O57" i="29"/>
  <c r="O58" i="29"/>
  <c r="O59" i="29"/>
  <c r="O60" i="29"/>
  <c r="O62" i="29"/>
  <c r="O63" i="29"/>
  <c r="O64" i="29"/>
  <c r="O65" i="29"/>
  <c r="C37" i="29"/>
  <c r="C49" i="29" s="1"/>
  <c r="D37" i="29"/>
  <c r="E37" i="29"/>
  <c r="E49" i="29" s="1"/>
  <c r="F37" i="29"/>
  <c r="F49" i="29" s="1"/>
  <c r="G37" i="29"/>
  <c r="H37" i="29"/>
  <c r="I37" i="29"/>
  <c r="J37" i="29"/>
  <c r="K37" i="29"/>
  <c r="L37" i="29"/>
  <c r="M37" i="29"/>
  <c r="M49" i="29" s="1"/>
  <c r="N37" i="29"/>
  <c r="N49" i="29" s="1"/>
  <c r="O38" i="29"/>
  <c r="O39" i="29"/>
  <c r="O40" i="29"/>
  <c r="O41" i="29"/>
  <c r="O42" i="29"/>
  <c r="O43" i="29"/>
  <c r="G49" i="29"/>
  <c r="J49" i="29"/>
  <c r="K49" i="29"/>
  <c r="O45" i="29"/>
  <c r="O46" i="29"/>
  <c r="O47" i="29"/>
  <c r="O48" i="29"/>
  <c r="H49" i="29"/>
  <c r="I49" i="29"/>
  <c r="C20" i="29"/>
  <c r="D20" i="29"/>
  <c r="D32" i="29" s="1"/>
  <c r="E20" i="29"/>
  <c r="F20" i="29"/>
  <c r="F32" i="29" s="1"/>
  <c r="G20" i="29"/>
  <c r="H20" i="29"/>
  <c r="H32" i="29" s="1"/>
  <c r="I20" i="29"/>
  <c r="I32" i="29" s="1"/>
  <c r="J20" i="29"/>
  <c r="K20" i="29"/>
  <c r="L20" i="29"/>
  <c r="L32" i="29" s="1"/>
  <c r="M20" i="29"/>
  <c r="M32" i="29" s="1"/>
  <c r="N20" i="29"/>
  <c r="O21" i="29"/>
  <c r="O22" i="29"/>
  <c r="O23" i="29"/>
  <c r="O24" i="29"/>
  <c r="O25" i="29"/>
  <c r="O26" i="29"/>
  <c r="O28" i="29"/>
  <c r="O29" i="29"/>
  <c r="O30" i="29"/>
  <c r="O31" i="29"/>
  <c r="E32" i="29"/>
  <c r="J32" i="29"/>
  <c r="C3" i="29"/>
  <c r="C15" i="29" s="1"/>
  <c r="D3" i="29"/>
  <c r="E3" i="29"/>
  <c r="F3" i="29"/>
  <c r="G3" i="29"/>
  <c r="H3" i="29"/>
  <c r="I3" i="29"/>
  <c r="J3" i="29"/>
  <c r="K3" i="29"/>
  <c r="L3" i="29"/>
  <c r="M3" i="29"/>
  <c r="N3" i="29"/>
  <c r="O4" i="29"/>
  <c r="O5" i="29"/>
  <c r="O6" i="29"/>
  <c r="O7" i="29"/>
  <c r="O8" i="29"/>
  <c r="O9" i="29"/>
  <c r="C10" i="29"/>
  <c r="D10" i="29"/>
  <c r="E10" i="29"/>
  <c r="F10" i="29"/>
  <c r="G10" i="29"/>
  <c r="H10" i="29"/>
  <c r="I10" i="29"/>
  <c r="J10" i="29"/>
  <c r="J15" i="29" s="1"/>
  <c r="K10" i="29"/>
  <c r="L10" i="29"/>
  <c r="M10" i="29"/>
  <c r="N10" i="29"/>
  <c r="O11" i="29"/>
  <c r="O12" i="29"/>
  <c r="O13" i="29"/>
  <c r="O14" i="29"/>
  <c r="F124" i="26"/>
  <c r="F125" i="26"/>
  <c r="F126" i="26"/>
  <c r="F127" i="26"/>
  <c r="F128" i="26"/>
  <c r="F129" i="26"/>
  <c r="F130" i="26"/>
  <c r="F131" i="26"/>
  <c r="F132" i="26"/>
  <c r="F133" i="26"/>
  <c r="F134" i="26"/>
  <c r="I109" i="26"/>
  <c r="I110" i="26"/>
  <c r="I111" i="26"/>
  <c r="I112" i="26"/>
  <c r="I113" i="26"/>
  <c r="I114" i="26"/>
  <c r="I115" i="26"/>
  <c r="I116" i="26"/>
  <c r="I117" i="26"/>
  <c r="I118" i="26"/>
  <c r="C120" i="26"/>
  <c r="D120" i="26"/>
  <c r="E120" i="26"/>
  <c r="F120" i="26"/>
  <c r="G120" i="26"/>
  <c r="H120" i="26"/>
  <c r="I94" i="26"/>
  <c r="I95" i="26"/>
  <c r="I96" i="26"/>
  <c r="I97" i="26"/>
  <c r="I98" i="26"/>
  <c r="I99" i="26"/>
  <c r="I100" i="26"/>
  <c r="I101" i="26"/>
  <c r="I102" i="26"/>
  <c r="I103" i="26"/>
  <c r="C105" i="26"/>
  <c r="D105" i="26"/>
  <c r="E105" i="26"/>
  <c r="F105" i="26"/>
  <c r="G105" i="26"/>
  <c r="H105" i="26"/>
  <c r="H64" i="26"/>
  <c r="H65" i="26"/>
  <c r="H66" i="26"/>
  <c r="H67" i="26"/>
  <c r="H68" i="26"/>
  <c r="H69" i="26"/>
  <c r="H70" i="26"/>
  <c r="H71" i="26"/>
  <c r="H72" i="26"/>
  <c r="H73" i="26"/>
  <c r="H74" i="26"/>
  <c r="C75" i="26"/>
  <c r="D75" i="26"/>
  <c r="E75" i="26"/>
  <c r="F75" i="26"/>
  <c r="G75" i="26"/>
  <c r="I49" i="26"/>
  <c r="I50" i="26"/>
  <c r="I51" i="26"/>
  <c r="I52" i="26"/>
  <c r="I53" i="26"/>
  <c r="I54" i="26"/>
  <c r="I55" i="26"/>
  <c r="I56" i="26"/>
  <c r="I57" i="26"/>
  <c r="I58" i="26"/>
  <c r="C60" i="26"/>
  <c r="D60" i="26"/>
  <c r="E60" i="26"/>
  <c r="F60" i="26"/>
  <c r="G60" i="26"/>
  <c r="H60" i="26"/>
  <c r="I34" i="26"/>
  <c r="I35" i="26"/>
  <c r="I36" i="26"/>
  <c r="I37" i="26"/>
  <c r="I38" i="26"/>
  <c r="I39" i="26"/>
  <c r="I40" i="26"/>
  <c r="I41" i="26"/>
  <c r="I42" i="26"/>
  <c r="I43" i="26"/>
  <c r="C45" i="26"/>
  <c r="D45" i="26"/>
  <c r="E45" i="26"/>
  <c r="F45" i="26"/>
  <c r="G45" i="26"/>
  <c r="H45" i="26"/>
  <c r="I19" i="26"/>
  <c r="I20" i="26"/>
  <c r="I21" i="26"/>
  <c r="I22" i="26"/>
  <c r="I23" i="26"/>
  <c r="I24" i="26"/>
  <c r="I25" i="26"/>
  <c r="I26" i="26"/>
  <c r="I27" i="26"/>
  <c r="I28" i="26"/>
  <c r="C30" i="26"/>
  <c r="D30" i="26"/>
  <c r="E30" i="26"/>
  <c r="F30" i="26"/>
  <c r="G30" i="26"/>
  <c r="H30" i="26"/>
  <c r="I4" i="26"/>
  <c r="I5" i="26"/>
  <c r="I6" i="26"/>
  <c r="I7" i="26"/>
  <c r="I8" i="26"/>
  <c r="I9" i="26"/>
  <c r="I10" i="26"/>
  <c r="I11" i="26"/>
  <c r="I12" i="26"/>
  <c r="I13" i="26"/>
  <c r="C15" i="26"/>
  <c r="D15" i="26"/>
  <c r="E15" i="26"/>
  <c r="F15" i="26"/>
  <c r="G15" i="26"/>
  <c r="H15" i="26"/>
  <c r="C15" i="16"/>
  <c r="D4" i="16" s="1"/>
  <c r="C15" i="15"/>
  <c r="C15" i="14"/>
  <c r="D4" i="14" s="1"/>
  <c r="E15" i="14"/>
  <c r="F7" i="14" s="1"/>
  <c r="H5" i="22"/>
  <c r="H6" i="22"/>
  <c r="H7" i="22"/>
  <c r="H8" i="22"/>
  <c r="H9" i="22"/>
  <c r="H10" i="22"/>
  <c r="H11" i="22"/>
  <c r="H12" i="22"/>
  <c r="H13" i="22"/>
  <c r="H14" i="22"/>
  <c r="H15" i="22"/>
  <c r="C4" i="13"/>
  <c r="G5" i="13"/>
  <c r="E5" i="13" s="1"/>
  <c r="G6" i="13"/>
  <c r="G7" i="13"/>
  <c r="E7" i="13" s="1"/>
  <c r="G8" i="13"/>
  <c r="E8" i="13" s="1"/>
  <c r="G9" i="13"/>
  <c r="E9" i="13" s="1"/>
  <c r="E10" i="13"/>
  <c r="C11" i="13"/>
  <c r="G12" i="13"/>
  <c r="E12" i="13" s="1"/>
  <c r="G13" i="13"/>
  <c r="G14" i="13"/>
  <c r="E14" i="13" s="1"/>
  <c r="G15" i="13"/>
  <c r="E15" i="13" s="1"/>
  <c r="D10" i="15" l="1"/>
  <c r="D5" i="15"/>
  <c r="D14" i="15"/>
  <c r="D11" i="15"/>
  <c r="D9" i="15"/>
  <c r="D7" i="15"/>
  <c r="D4" i="15"/>
  <c r="D13" i="15"/>
  <c r="D8" i="15"/>
  <c r="D6" i="15"/>
  <c r="D12" i="15"/>
  <c r="F12" i="14"/>
  <c r="F11" i="14"/>
  <c r="G15" i="29"/>
  <c r="I15" i="29"/>
  <c r="H15" i="29"/>
  <c r="L15" i="29"/>
  <c r="D15" i="29"/>
  <c r="D11" i="18"/>
  <c r="D10" i="18"/>
  <c r="D9" i="18"/>
  <c r="D8" i="18"/>
  <c r="D12" i="18"/>
  <c r="D7" i="18"/>
  <c r="D14" i="18"/>
  <c r="D6" i="18"/>
  <c r="D13" i="18"/>
  <c r="D5" i="18"/>
  <c r="C16" i="13"/>
  <c r="H16" i="22"/>
  <c r="O158" i="29"/>
  <c r="O170" i="29" s="1"/>
  <c r="K15" i="29"/>
  <c r="N15" i="29"/>
  <c r="F15" i="29"/>
  <c r="M15" i="29"/>
  <c r="E15" i="29"/>
  <c r="D49" i="29"/>
  <c r="L49" i="29"/>
  <c r="N32" i="29"/>
  <c r="G32" i="29"/>
  <c r="F10" i="14"/>
  <c r="F6" i="14"/>
  <c r="F4" i="14"/>
  <c r="F14" i="14"/>
  <c r="F13" i="14"/>
  <c r="F5" i="14"/>
  <c r="I14" i="26"/>
  <c r="I44" i="26"/>
  <c r="I59" i="26"/>
  <c r="O3" i="29"/>
  <c r="F135" i="26"/>
  <c r="O54" i="29"/>
  <c r="O66" i="29" s="1"/>
  <c r="H75" i="26"/>
  <c r="I104" i="26"/>
  <c r="O175" i="29"/>
  <c r="O187" i="29" s="1"/>
  <c r="O123" i="29"/>
  <c r="O135" i="29" s="1"/>
  <c r="G11" i="13"/>
  <c r="O20" i="29"/>
  <c r="O32" i="29" s="1"/>
  <c r="K135" i="29"/>
  <c r="C135" i="29"/>
  <c r="F9" i="14"/>
  <c r="O72" i="29"/>
  <c r="O84" i="29" s="1"/>
  <c r="O141" i="29"/>
  <c r="O153" i="29" s="1"/>
  <c r="F8" i="14"/>
  <c r="K32" i="29"/>
  <c r="C32" i="29"/>
  <c r="G170" i="29"/>
  <c r="O10" i="29"/>
  <c r="O37" i="29"/>
  <c r="O89" i="29"/>
  <c r="O101" i="29" s="1"/>
  <c r="O106" i="29"/>
  <c r="O118" i="29" s="1"/>
  <c r="I119" i="26"/>
  <c r="I29" i="26"/>
  <c r="D7" i="16"/>
  <c r="D14" i="16"/>
  <c r="D10" i="16"/>
  <c r="D6" i="16"/>
  <c r="D11" i="16"/>
  <c r="D13" i="16"/>
  <c r="D9" i="16"/>
  <c r="D5" i="16"/>
  <c r="D12" i="16"/>
  <c r="D8" i="16"/>
  <c r="D11" i="14"/>
  <c r="D5" i="14"/>
  <c r="D13" i="14"/>
  <c r="D9" i="14"/>
  <c r="D7" i="14"/>
  <c r="D14" i="14"/>
  <c r="D12" i="14"/>
  <c r="D10" i="14"/>
  <c r="D8" i="14"/>
  <c r="D6" i="14"/>
  <c r="E4" i="13"/>
  <c r="E13" i="13"/>
  <c r="E11" i="13" s="1"/>
  <c r="G4" i="13"/>
  <c r="D15" i="15" l="1"/>
  <c r="O49" i="29"/>
  <c r="O15" i="29"/>
  <c r="I105" i="26"/>
  <c r="I120" i="26"/>
  <c r="I45" i="26"/>
  <c r="D15" i="18"/>
  <c r="I30" i="26"/>
  <c r="I60" i="26"/>
  <c r="I15" i="26"/>
  <c r="G16" i="13"/>
  <c r="D15" i="16"/>
  <c r="D15" i="14"/>
  <c r="F15" i="14"/>
  <c r="E16" i="13"/>
  <c r="L15" i="18" l="1"/>
  <c r="F15" i="22" s="1"/>
  <c r="L14" i="18"/>
  <c r="F14" i="22" s="1"/>
  <c r="L13" i="18"/>
  <c r="F13" i="22" s="1"/>
  <c r="L12" i="18"/>
  <c r="F12" i="22" s="1"/>
  <c r="L11" i="18"/>
  <c r="F11" i="22" s="1"/>
  <c r="L10" i="18"/>
  <c r="F10" i="22" s="1"/>
  <c r="L9" i="18"/>
  <c r="F9" i="22" s="1"/>
  <c r="L8" i="18"/>
  <c r="F8" i="22" s="1"/>
  <c r="L7" i="18"/>
  <c r="F7" i="22" s="1"/>
  <c r="L6" i="18"/>
  <c r="F6" i="22" s="1"/>
  <c r="L5" i="18"/>
  <c r="F5" i="22" s="1"/>
  <c r="F16" i="22" l="1"/>
  <c r="V15" i="18"/>
  <c r="D15" i="28" s="1"/>
  <c r="V12" i="18" l="1"/>
  <c r="D12" i="28" s="1"/>
  <c r="V8" i="18"/>
  <c r="D8" i="28" s="1"/>
  <c r="V5" i="18"/>
  <c r="D5" i="28" s="1"/>
  <c r="V9" i="18"/>
  <c r="D9" i="28" s="1"/>
  <c r="V13" i="18"/>
  <c r="D13" i="28" s="1"/>
  <c r="V14" i="18"/>
  <c r="D14" i="28" s="1"/>
  <c r="V6" i="18"/>
  <c r="D6" i="28" s="1"/>
  <c r="V10" i="18"/>
  <c r="D10" i="28" s="1"/>
  <c r="V7" i="18"/>
  <c r="D7" i="28" s="1"/>
  <c r="V11" i="18"/>
  <c r="D11" i="28" s="1"/>
  <c r="N16" i="18"/>
  <c r="M12" i="18" s="1"/>
  <c r="G12" i="22" s="1"/>
  <c r="D16" i="28" l="1"/>
  <c r="V16" i="18"/>
  <c r="U15" i="18" s="1"/>
  <c r="C15" i="28" s="1"/>
  <c r="M5" i="18"/>
  <c r="G5" i="22" s="1"/>
  <c r="M6" i="18"/>
  <c r="G6" i="22" s="1"/>
  <c r="M10" i="18"/>
  <c r="G10" i="22" s="1"/>
  <c r="M8" i="18"/>
  <c r="G8" i="22" s="1"/>
  <c r="M9" i="18"/>
  <c r="G9" i="22" s="1"/>
  <c r="M13" i="18"/>
  <c r="G13" i="22" s="1"/>
  <c r="M14" i="18"/>
  <c r="G14" i="22" s="1"/>
  <c r="M7" i="18"/>
  <c r="G7" i="22" s="1"/>
  <c r="M11" i="18"/>
  <c r="G11" i="22" s="1"/>
  <c r="M15" i="18"/>
  <c r="G15" i="22" s="1"/>
  <c r="G16" i="22" l="1"/>
  <c r="U14" i="18"/>
  <c r="C14" i="28" s="1"/>
  <c r="U5" i="18"/>
  <c r="C5" i="28" s="1"/>
  <c r="U10" i="18"/>
  <c r="C10" i="28" s="1"/>
  <c r="U11" i="18"/>
  <c r="C11" i="28" s="1"/>
  <c r="U6" i="18"/>
  <c r="C6" i="28" s="1"/>
  <c r="U7" i="18"/>
  <c r="C7" i="28" s="1"/>
  <c r="U9" i="18"/>
  <c r="C9" i="28" s="1"/>
  <c r="U12" i="18"/>
  <c r="C12" i="28" s="1"/>
  <c r="U8" i="18"/>
  <c r="C8" i="28" s="1"/>
  <c r="U13" i="18"/>
  <c r="C13" i="28" s="1"/>
  <c r="M16" i="18"/>
  <c r="C16" i="28" l="1"/>
  <c r="U16" i="18"/>
  <c r="F7" i="18"/>
  <c r="F7" i="19" s="1"/>
  <c r="F10" i="18"/>
  <c r="F10" i="19" s="1"/>
  <c r="F6" i="18"/>
  <c r="F6" i="19" s="1"/>
  <c r="F11" i="18"/>
  <c r="F11" i="19" s="1"/>
  <c r="F13" i="18"/>
  <c r="F13" i="19" s="1"/>
  <c r="F9" i="18"/>
  <c r="F9" i="19" s="1"/>
  <c r="F5" i="18"/>
  <c r="F5" i="19" s="1"/>
  <c r="F14" i="18"/>
  <c r="F14" i="19" s="1"/>
  <c r="F12" i="18"/>
  <c r="F12" i="19" s="1"/>
  <c r="F8" i="18"/>
  <c r="F8" i="19" s="1"/>
  <c r="F15" i="18" l="1"/>
  <c r="F15" i="19" s="1"/>
  <c r="F16" i="19" s="1"/>
  <c r="L16" i="18"/>
  <c r="I88" i="26" l="1"/>
  <c r="I87" i="26"/>
  <c r="I86" i="26"/>
  <c r="I85" i="26"/>
  <c r="I84" i="26"/>
  <c r="I83" i="26"/>
  <c r="I82" i="26"/>
  <c r="I81" i="26"/>
  <c r="I80" i="26"/>
  <c r="I79" i="26"/>
  <c r="P9" i="18" l="1"/>
  <c r="D9" i="23" s="1"/>
  <c r="P8" i="18"/>
  <c r="D8" i="23" s="1"/>
  <c r="P10" i="18"/>
  <c r="D10" i="23" s="1"/>
  <c r="P7" i="18"/>
  <c r="D7" i="23" s="1"/>
  <c r="P11" i="18"/>
  <c r="D11" i="23" s="1"/>
  <c r="P12" i="18"/>
  <c r="D12" i="23" s="1"/>
  <c r="P5" i="18"/>
  <c r="D5" i="23" s="1"/>
  <c r="P13" i="18"/>
  <c r="D13" i="23" s="1"/>
  <c r="P6" i="18"/>
  <c r="D6" i="23" s="1"/>
  <c r="P14" i="18"/>
  <c r="D14" i="23" s="1"/>
  <c r="T11" i="18"/>
  <c r="H11" i="23" s="1"/>
  <c r="T8" i="18"/>
  <c r="H8" i="23" s="1"/>
  <c r="T12" i="18"/>
  <c r="H12" i="23" s="1"/>
  <c r="T7" i="18"/>
  <c r="H7" i="23" s="1"/>
  <c r="T5" i="18"/>
  <c r="H5" i="23" s="1"/>
  <c r="T9" i="18"/>
  <c r="H9" i="23" s="1"/>
  <c r="T13" i="18"/>
  <c r="H13" i="23" s="1"/>
  <c r="T6" i="18"/>
  <c r="H6" i="23" s="1"/>
  <c r="T10" i="18"/>
  <c r="H10" i="23" s="1"/>
  <c r="T14" i="18"/>
  <c r="H14" i="23" s="1"/>
  <c r="R11" i="18"/>
  <c r="F11" i="23" s="1"/>
  <c r="R8" i="18"/>
  <c r="F8" i="23" s="1"/>
  <c r="R12" i="18"/>
  <c r="F12" i="23" s="1"/>
  <c r="R7" i="18"/>
  <c r="F7" i="23" s="1"/>
  <c r="R5" i="18"/>
  <c r="F5" i="23" s="1"/>
  <c r="R9" i="18"/>
  <c r="F9" i="23" s="1"/>
  <c r="R13" i="18"/>
  <c r="F13" i="23" s="1"/>
  <c r="R6" i="18"/>
  <c r="F6" i="23" s="1"/>
  <c r="R10" i="18"/>
  <c r="F10" i="23" s="1"/>
  <c r="R14" i="18"/>
  <c r="F14" i="23" s="1"/>
  <c r="J5" i="18"/>
  <c r="D5" i="22" s="1"/>
  <c r="J6" i="18"/>
  <c r="D6" i="22" s="1"/>
  <c r="J10" i="18"/>
  <c r="D10" i="22" s="1"/>
  <c r="J14" i="18"/>
  <c r="D14" i="22" s="1"/>
  <c r="J13" i="18"/>
  <c r="D13" i="22" s="1"/>
  <c r="J7" i="18"/>
  <c r="D7" i="22" s="1"/>
  <c r="J11" i="18"/>
  <c r="D11" i="22" s="1"/>
  <c r="J9" i="18"/>
  <c r="D9" i="22" s="1"/>
  <c r="J8" i="18"/>
  <c r="D8" i="22" s="1"/>
  <c r="J12" i="18"/>
  <c r="D12" i="22" s="1"/>
  <c r="H7" i="18"/>
  <c r="H7" i="19" s="1"/>
  <c r="H11" i="18"/>
  <c r="H11" i="19" s="1"/>
  <c r="H8" i="18"/>
  <c r="H8" i="19" s="1"/>
  <c r="H12" i="18"/>
  <c r="H12" i="19" s="1"/>
  <c r="H5" i="18"/>
  <c r="H5" i="19" s="1"/>
  <c r="H9" i="18"/>
  <c r="H9" i="19" s="1"/>
  <c r="H13" i="18"/>
  <c r="H13" i="19" s="1"/>
  <c r="H6" i="18"/>
  <c r="H6" i="19" s="1"/>
  <c r="H10" i="18"/>
  <c r="H10" i="19" s="1"/>
  <c r="H14" i="18"/>
  <c r="H14" i="19" s="1"/>
  <c r="D5" i="19"/>
  <c r="D9" i="19"/>
  <c r="D13" i="19"/>
  <c r="D6" i="19"/>
  <c r="D10" i="19"/>
  <c r="D14" i="19"/>
  <c r="D7" i="19"/>
  <c r="D11" i="19"/>
  <c r="D8" i="19"/>
  <c r="D12" i="19"/>
  <c r="I89" i="26"/>
  <c r="H90" i="26"/>
  <c r="G90" i="26"/>
  <c r="F90" i="26"/>
  <c r="E90" i="26"/>
  <c r="D90" i="26"/>
  <c r="C90" i="26"/>
  <c r="F8" i="28" l="1"/>
  <c r="F11" i="28"/>
  <c r="P15" i="18"/>
  <c r="F6" i="28"/>
  <c r="F7" i="28"/>
  <c r="F12" i="28"/>
  <c r="F13" i="28"/>
  <c r="F14" i="28"/>
  <c r="F9" i="28"/>
  <c r="F10" i="28"/>
  <c r="F5" i="28"/>
  <c r="T15" i="18"/>
  <c r="H15" i="23" s="1"/>
  <c r="H16" i="23" s="1"/>
  <c r="R15" i="18"/>
  <c r="F15" i="23" s="1"/>
  <c r="F16" i="23" s="1"/>
  <c r="J15" i="18"/>
  <c r="D15" i="22" s="1"/>
  <c r="D16" i="22" s="1"/>
  <c r="H15" i="18"/>
  <c r="H15" i="19" s="1"/>
  <c r="H16" i="19" s="1"/>
  <c r="X12" i="18"/>
  <c r="X11" i="18"/>
  <c r="X14" i="18"/>
  <c r="X6" i="18"/>
  <c r="X9" i="18"/>
  <c r="D15" i="19"/>
  <c r="X7" i="18"/>
  <c r="X10" i="18"/>
  <c r="X13" i="18"/>
  <c r="X5" i="18"/>
  <c r="X8" i="18"/>
  <c r="I90" i="26"/>
  <c r="D15" i="23" l="1"/>
  <c r="D16" i="23" s="1"/>
  <c r="F15" i="28"/>
  <c r="F16" i="28" s="1"/>
  <c r="E15" i="28" s="1"/>
  <c r="D16" i="19"/>
  <c r="X15" i="18"/>
  <c r="X16" i="18" s="1"/>
  <c r="E11" i="28" l="1"/>
  <c r="E12" i="28"/>
  <c r="E8" i="28"/>
  <c r="E6" i="28"/>
  <c r="E10" i="28"/>
  <c r="E7" i="28"/>
  <c r="E14" i="28"/>
  <c r="E13" i="28"/>
  <c r="E9" i="28"/>
  <c r="E5" i="28"/>
  <c r="J14" i="24"/>
  <c r="J13" i="24"/>
  <c r="J12" i="24"/>
  <c r="J11" i="24"/>
  <c r="J10" i="24"/>
  <c r="J9" i="24"/>
  <c r="J8" i="24"/>
  <c r="J7" i="24"/>
  <c r="J6" i="24"/>
  <c r="J5" i="24"/>
  <c r="J4" i="24"/>
  <c r="I15" i="24"/>
  <c r="G15" i="24"/>
  <c r="H15" i="24"/>
  <c r="F15" i="24"/>
  <c r="E15" i="24"/>
  <c r="D15" i="24"/>
  <c r="C15" i="24"/>
  <c r="E16" i="28" l="1"/>
  <c r="J15" i="24"/>
  <c r="C4" i="17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T16" i="18" l="1"/>
  <c r="S15" i="18" s="1"/>
  <c r="G15" i="23" s="1"/>
  <c r="K15" i="18"/>
  <c r="E15" i="22" s="1"/>
  <c r="K8" i="18"/>
  <c r="E8" i="22" s="1"/>
  <c r="J16" i="18"/>
  <c r="I15" i="18" s="1"/>
  <c r="C15" i="22" s="1"/>
  <c r="H16" i="18"/>
  <c r="G14" i="18" s="1"/>
  <c r="G14" i="19" s="1"/>
  <c r="F16" i="18"/>
  <c r="E15" i="18" s="1"/>
  <c r="E15" i="19" s="1"/>
  <c r="R16" i="18"/>
  <c r="Q15" i="18" s="1"/>
  <c r="E15" i="23" s="1"/>
  <c r="P16" i="18"/>
  <c r="D16" i="18"/>
  <c r="C15" i="18" s="1"/>
  <c r="C15" i="19" s="1"/>
  <c r="O9" i="18" l="1"/>
  <c r="C9" i="23" s="1"/>
  <c r="O7" i="18"/>
  <c r="C7" i="23" s="1"/>
  <c r="O6" i="18"/>
  <c r="C6" i="23" s="1"/>
  <c r="O8" i="18"/>
  <c r="C8" i="23" s="1"/>
  <c r="O14" i="18"/>
  <c r="O13" i="18"/>
  <c r="C13" i="23" s="1"/>
  <c r="O5" i="18"/>
  <c r="C5" i="23" s="1"/>
  <c r="O12" i="18"/>
  <c r="C12" i="23" s="1"/>
  <c r="O11" i="18"/>
  <c r="C11" i="23" s="1"/>
  <c r="O10" i="18"/>
  <c r="C10" i="23" s="1"/>
  <c r="O15" i="18"/>
  <c r="C15" i="23" s="1"/>
  <c r="I9" i="18"/>
  <c r="C9" i="22" s="1"/>
  <c r="I12" i="18"/>
  <c r="C12" i="22" s="1"/>
  <c r="I13" i="18"/>
  <c r="C13" i="22" s="1"/>
  <c r="G13" i="18"/>
  <c r="G13" i="19" s="1"/>
  <c r="G12" i="18"/>
  <c r="G12" i="19" s="1"/>
  <c r="G15" i="18"/>
  <c r="G15" i="19" s="1"/>
  <c r="Q8" i="18"/>
  <c r="E8" i="23" s="1"/>
  <c r="S8" i="18"/>
  <c r="G8" i="23" s="1"/>
  <c r="E8" i="18"/>
  <c r="E8" i="19" s="1"/>
  <c r="S12" i="18"/>
  <c r="G12" i="23" s="1"/>
  <c r="Q12" i="18"/>
  <c r="E12" i="23" s="1"/>
  <c r="I5" i="18"/>
  <c r="C5" i="22" s="1"/>
  <c r="I8" i="18"/>
  <c r="C8" i="22" s="1"/>
  <c r="G5" i="18"/>
  <c r="G5" i="19" s="1"/>
  <c r="G6" i="18"/>
  <c r="G6" i="19" s="1"/>
  <c r="G11" i="18"/>
  <c r="G11" i="19" s="1"/>
  <c r="E12" i="18"/>
  <c r="E12" i="19" s="1"/>
  <c r="C10" i="18"/>
  <c r="C10" i="19" s="1"/>
  <c r="C6" i="18"/>
  <c r="C6" i="19" s="1"/>
  <c r="C14" i="18"/>
  <c r="C14" i="19" s="1"/>
  <c r="G7" i="18"/>
  <c r="G7" i="19" s="1"/>
  <c r="G8" i="18"/>
  <c r="G8" i="19" s="1"/>
  <c r="G9" i="18"/>
  <c r="G9" i="19" s="1"/>
  <c r="G10" i="18"/>
  <c r="G10" i="19" s="1"/>
  <c r="K12" i="18"/>
  <c r="E12" i="22" s="1"/>
  <c r="C8" i="18"/>
  <c r="C8" i="19" s="1"/>
  <c r="C12" i="18"/>
  <c r="C12" i="19" s="1"/>
  <c r="Q6" i="18"/>
  <c r="E6" i="23" s="1"/>
  <c r="Q10" i="18"/>
  <c r="E10" i="23" s="1"/>
  <c r="Q14" i="18"/>
  <c r="E14" i="23" s="1"/>
  <c r="E6" i="18"/>
  <c r="E6" i="19" s="1"/>
  <c r="E10" i="18"/>
  <c r="E10" i="19" s="1"/>
  <c r="E14" i="18"/>
  <c r="E14" i="19" s="1"/>
  <c r="K6" i="18"/>
  <c r="E6" i="22" s="1"/>
  <c r="K10" i="18"/>
  <c r="E10" i="22" s="1"/>
  <c r="K14" i="18"/>
  <c r="E14" i="22" s="1"/>
  <c r="S6" i="18"/>
  <c r="G6" i="23" s="1"/>
  <c r="S10" i="18"/>
  <c r="G10" i="23" s="1"/>
  <c r="S14" i="18"/>
  <c r="G14" i="23" s="1"/>
  <c r="K5" i="18"/>
  <c r="E5" i="22" s="1"/>
  <c r="K7" i="18"/>
  <c r="E7" i="22" s="1"/>
  <c r="K9" i="18"/>
  <c r="E9" i="22" s="1"/>
  <c r="K11" i="18"/>
  <c r="E11" i="22" s="1"/>
  <c r="K13" i="18"/>
  <c r="E13" i="22" s="1"/>
  <c r="S5" i="18"/>
  <c r="G5" i="23" s="1"/>
  <c r="S7" i="18"/>
  <c r="G7" i="23" s="1"/>
  <c r="S9" i="18"/>
  <c r="G9" i="23" s="1"/>
  <c r="S11" i="18"/>
  <c r="G11" i="23" s="1"/>
  <c r="S13" i="18"/>
  <c r="G13" i="23" s="1"/>
  <c r="Q5" i="18"/>
  <c r="E5" i="23" s="1"/>
  <c r="Q7" i="18"/>
  <c r="E7" i="23" s="1"/>
  <c r="Q9" i="18"/>
  <c r="E9" i="23" s="1"/>
  <c r="Q11" i="18"/>
  <c r="E11" i="23" s="1"/>
  <c r="Q13" i="18"/>
  <c r="E13" i="23" s="1"/>
  <c r="I6" i="18"/>
  <c r="C6" i="22" s="1"/>
  <c r="I7" i="18"/>
  <c r="C7" i="22" s="1"/>
  <c r="I10" i="18"/>
  <c r="C10" i="22" s="1"/>
  <c r="I11" i="18"/>
  <c r="C11" i="22" s="1"/>
  <c r="I14" i="18"/>
  <c r="C14" i="22" s="1"/>
  <c r="E5" i="18"/>
  <c r="E5" i="19" s="1"/>
  <c r="E7" i="18"/>
  <c r="E7" i="19" s="1"/>
  <c r="E9" i="18"/>
  <c r="E9" i="19" s="1"/>
  <c r="E11" i="18"/>
  <c r="E11" i="19" s="1"/>
  <c r="E13" i="18"/>
  <c r="E13" i="19" s="1"/>
  <c r="C5" i="18"/>
  <c r="C5" i="19" s="1"/>
  <c r="C7" i="18"/>
  <c r="C7" i="19" s="1"/>
  <c r="C9" i="18"/>
  <c r="C9" i="19" s="1"/>
  <c r="C11" i="18"/>
  <c r="C11" i="19" s="1"/>
  <c r="C13" i="18"/>
  <c r="C13" i="19" s="1"/>
  <c r="C15" i="17"/>
  <c r="O16" i="18" l="1"/>
  <c r="C14" i="23"/>
  <c r="C16" i="23"/>
  <c r="G16" i="23"/>
  <c r="E16" i="23"/>
  <c r="E16" i="22"/>
  <c r="C16" i="22"/>
  <c r="G16" i="19"/>
  <c r="E16" i="19"/>
  <c r="C16" i="19"/>
  <c r="W15" i="18"/>
  <c r="G16" i="18"/>
  <c r="W13" i="18"/>
  <c r="E16" i="18"/>
  <c r="Q16" i="18"/>
  <c r="S16" i="18"/>
  <c r="W7" i="18"/>
  <c r="K16" i="18"/>
  <c r="W6" i="18"/>
  <c r="W11" i="18"/>
  <c r="W12" i="18"/>
  <c r="W14" i="18"/>
  <c r="I16" i="18"/>
  <c r="W9" i="18"/>
  <c r="W5" i="18"/>
  <c r="W8" i="18"/>
  <c r="W10" i="18"/>
  <c r="C16" i="18"/>
  <c r="W16" i="18" l="1"/>
</calcChain>
</file>

<file path=xl/sharedStrings.xml><?xml version="1.0" encoding="utf-8"?>
<sst xmlns="http://schemas.openxmlformats.org/spreadsheetml/2006/main" count="764" uniqueCount="108">
  <si>
    <t>Total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</si>
  <si>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</si>
  <si>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</si>
  <si>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</si>
  <si>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</si>
  <si>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</si>
  <si>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</si>
  <si>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</si>
  <si>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</si>
  <si>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</si>
  <si>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</si>
  <si>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Puerto Morelos</t>
  </si>
  <si>
    <t>Municipio</t>
  </si>
  <si>
    <t>Coeficiente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</si>
  <si>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</si>
  <si>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</si>
  <si>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</si>
  <si>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</si>
  <si>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</si>
  <si>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Participaciones de Gasolina y Diesel</t>
  </si>
  <si>
    <t>Impuesto Sobre Tenencia o Uso de Vehículos</t>
  </si>
  <si>
    <t>Impuesto Sobre Automóviles Nuevos</t>
  </si>
  <si>
    <t>Porcentaje</t>
  </si>
  <si>
    <t>Fondo del Impuesto Sobre la Renta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</si>
  <si>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</si>
  <si>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</si>
  <si>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</si>
  <si>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</si>
  <si>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</si>
  <si>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</si>
  <si>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</si>
  <si>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</si>
  <si>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</si>
  <si>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</si>
  <si>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</si>
  <si>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</si>
  <si>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FGP</t>
  </si>
  <si>
    <t>FFM</t>
  </si>
  <si>
    <t>FOFIR</t>
  </si>
  <si>
    <t>IEPS</t>
  </si>
  <si>
    <t>FC ISAN</t>
  </si>
  <si>
    <t>ISTUV</t>
  </si>
  <si>
    <t>ISAN</t>
  </si>
  <si>
    <t>PGD</t>
  </si>
  <si>
    <t>FISR</t>
  </si>
  <si>
    <t>Estimado</t>
  </si>
  <si>
    <t>%
Estado</t>
  </si>
  <si>
    <t>$
Estado</t>
  </si>
  <si>
    <t>%
Municipio</t>
  </si>
  <si>
    <t>$
Municipio</t>
  </si>
  <si>
    <t>Concepto</t>
  </si>
  <si>
    <t>POBLACIÓN Y SUPERFICIE TERRITORIAL DEL ESTADO POR MUNICIPIO</t>
  </si>
  <si>
    <t>PARTES IGUALES POR MUNICIPIO</t>
  </si>
  <si>
    <t>Mes</t>
  </si>
  <si>
    <t>Monto</t>
  </si>
  <si>
    <t>Garantizado
2011</t>
  </si>
  <si>
    <t>Población
45%</t>
  </si>
  <si>
    <t>Partes iguales
25%</t>
  </si>
  <si>
    <t>Ing. Propios
10%</t>
  </si>
  <si>
    <t>Imp. Predial
5%</t>
  </si>
  <si>
    <t>Sup. Territorial
15%</t>
  </si>
  <si>
    <t>Población
70%</t>
  </si>
  <si>
    <t>Partes iguales
13.8%</t>
  </si>
  <si>
    <t>Sup. Territorial
8.1%</t>
  </si>
  <si>
    <t>Ing. Propios
5.4%</t>
  </si>
  <si>
    <t>Imp. Predial
2.7%</t>
  </si>
  <si>
    <t>PARTICIPACIONES FEDERALES MONTO GARANTIZADO A LOS MUNICIPIOS 2011</t>
  </si>
  <si>
    <t>Participaciones</t>
  </si>
  <si>
    <t>Incentivos derivados de la colaboración fiscal</t>
  </si>
  <si>
    <t>ISR de Bienes Inmuebles</t>
  </si>
  <si>
    <t>ISR BI</t>
  </si>
  <si>
    <t>Distribución
FGP</t>
  </si>
  <si>
    <t>Distribución
FFM</t>
  </si>
  <si>
    <t>Distribución
FOFIR</t>
  </si>
  <si>
    <t>Población
2020</t>
  </si>
  <si>
    <t>Incentivos</t>
  </si>
  <si>
    <r>
      <t>Superficie
territorial (km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</t>
    </r>
  </si>
  <si>
    <t>Recaudación</t>
  </si>
  <si>
    <t>ANEXO II PORCENTAJES Y MONTOS ESTIMADOS DE PARTICIPACIONES FEDERALES CORRESPONDIENTE A LOS MUNICIPIOS PARA EL EJERCICIO FISCAL 2024</t>
  </si>
  <si>
    <t>ANEXO I CALENDARIO DE ENTREGA DE PARTICIPACIONES FEDERALES A LOS MUNICIPIOS CORRESPONDIENTE AL EJERCICIO FISCAL 2025</t>
  </si>
  <si>
    <t>MONTOS ESTIMADOS DE LAS PARTICIPACIONES FEDERALES PARA EL ESTADO Y MUNICIPIOS EJERCICIO FISCAL 2025</t>
  </si>
  <si>
    <t>Fuente: Presupuesto de Egresos de la Federación 2025, DOF 16/01/2025.</t>
  </si>
  <si>
    <t>CUADRO 1
DISTRIBUCIÓN DEL FONDO GENERAL DE PARTICIPACIONES 2025</t>
  </si>
  <si>
    <t>CUADRO 2
DISTRIBUCIÓN DEL FONDO DE FOMENTO MUNICIPAL 2025</t>
  </si>
  <si>
    <t>CUADRO 3
DISTRIBUCIÓN DEL FONDO DE FISCALIZACIÓN Y RECAUDACIÓN 2025</t>
  </si>
  <si>
    <t>CUADRO 4
DISTRIBUCIÓN DEL IMPUESTO ESPECIAL SOBRE PRODUCCIÓN Y SERVICIOS 2025</t>
  </si>
  <si>
    <t>CUADRO 5
DISTRIBUCIÓN DEL PARTICIPACIONES DE GASOLINA Y DIESEL 2025</t>
  </si>
  <si>
    <t>CUADRO 6
DISTRIBUCIÓN DEL IMPUESTO SOBRE TENENCIA O USO DE VEHÍCULOS (REZAGO) 2025</t>
  </si>
  <si>
    <t>CUADRO 7
DISTRIBUCIÓN DEL FONDO DE COMPENSACIÓN DEL IMPUESTO SOBRE AUTOMÓVILES NUEVOS 2025</t>
  </si>
  <si>
    <t>CUADRO 8
DISTRIBUCIÓN DEL IMPUESTO SOBRE AUTOMÓVILES NUEVOS 2025</t>
  </si>
  <si>
    <t>CUADRO 9
DISTRIBUCIÓN DEL IMPUESTO SOBRE LA RENTA POR LA ENAJENACIÓN DE BIENES INMUEBLES 2025</t>
  </si>
  <si>
    <t>CALENDARIO DE PARTICIPACIONES E INCENTIVOS DERIVADOS DE LA COLABORACIÓN FISCAL 2025
MUNICIPIO OTHÓN P. BLANCO</t>
  </si>
  <si>
    <t>CALENDARIO DE PARTICIPACIONES E INCENTIVOS DERIVADOS DE LA COLABORACIÓN FISCAL 2025
MUNICIPIO BENITO JUÁREZ</t>
  </si>
  <si>
    <t>CALENDARIO DE PARTICIPACIONES E INCENTIVOS DERIVADOS DE LA COLABORACIÓN FISCAL 2025
MUNICIPIO COZUMEL</t>
  </si>
  <si>
    <t>CALENDARIO DE PARTICIPACIONES E INCENTIVOS DERIVADOS DE LA COLABORACIÓN FISCAL 2025
MUNICIPIO ISLA MUJERES</t>
  </si>
  <si>
    <t>CALENDARIO DE PARTICIPACIONES E INCENTIVOS DERIVADOS DE LA COLABORACIÓN FISCAL 2025
MUNICIPIO FELIPE CARRILLO PUERTO</t>
  </si>
  <si>
    <t>CALENDARIO DE PARTICIPACIONES E INCENTIVOS DERIVADOS DE LA COLABORACIÓN FISCAL 2025
MUNICIPIO JOSÉ MARÍA MORELOS</t>
  </si>
  <si>
    <t>CALENDARIO DE PARTICIPACIONES E INCENTIVOS DERIVADOS DE LA COLABORACIÓN FISCAL 2025
MUNICIPIO LÁZARO CÁRDENAS</t>
  </si>
  <si>
    <t>CALENDARIO DE PARTICIPACIONES E INCENTIVOS DERIVADOS DE LA COLABORACIÓN FISCAL 2025
MUNICIPIO SOLIDARIDAD</t>
  </si>
  <si>
    <t>CALENDARIO DE PARTICIPACIONES E INCENTIVOS DERIVADOS DE LA COLABORACIÓN FISCAL 2025
MUNICIPIO TULUM</t>
  </si>
  <si>
    <t>CALENDARIO DE PARTICIPACIONES E INCENTIVOS DERIVADOS DE LA COLABORACIÓN FISCAL 2025
MUNICIPIO BACALAR</t>
  </si>
  <si>
    <t>CALENDARIO DE PARTICIPACIONES E INCENTIVOS DERIVADOS DE LA COLABORACIÓN FISCAL 2025
MUNICIPIO PUERTO MORELOS</t>
  </si>
  <si>
    <t>IMPUESTO PREDIAL POR MUNICIPIO
2023</t>
  </si>
  <si>
    <t>INGRESOS PROPIOS POR MUNICIPIO
2023</t>
  </si>
  <si>
    <t>Fuente: Oficio INEGI 1314.7./235/2024 INEGI.CSP4.04</t>
  </si>
  <si>
    <t>Fuente: Oficio ASEQROO/ASE/AEMF/0980/06/2024</t>
  </si>
  <si>
    <t>Fuente: Oficio SHCP 351-A-DGTF-130</t>
  </si>
  <si>
    <t>ANEXO II PORCENTAJES Y MONTOS ESTIMADOS DE PARTICIPACIONES FEDERALES CORRESPONDIENTE A LOS MUNICIPIOS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</si>
</sst>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%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3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5"/>
  <sheetViews>
    <sheetView showGridLines="0" tabSelected="1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12" width="8.7109375" style="3" customWidth="1"/>
    <col min="13" max="13" width="11.42578125" style="3"/>
    <col min="14" max="14" width="11.42578125" style="3" customWidth="1"/>
    <col min="15" max="16384" width="11.42578125" style="3"/>
  </cols>
  <sheetData>
    <row r="2" spans="2:12" ht="30" customHeight="1" x14ac:dyDescent="0.25">
      <c r="B2" s="1" t="s">
        <v>79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30" customHeight="1" x14ac:dyDescent="0.25">
      <c r="B3" s="4" t="s">
        <v>53</v>
      </c>
      <c r="C3" s="4" t="s">
        <v>36</v>
      </c>
      <c r="D3" s="4" t="s">
        <v>37</v>
      </c>
      <c r="E3" s="4" t="s">
        <v>38</v>
      </c>
      <c r="F3" s="4" t="s">
        <v>39</v>
      </c>
      <c r="G3" s="4" t="s">
        <v>43</v>
      </c>
      <c r="H3" s="4" t="s">
        <v>44</v>
      </c>
      <c r="I3" s="4" t="s">
        <v>41</v>
      </c>
      <c r="J3" s="4" t="s">
        <v>40</v>
      </c>
      <c r="K3" s="4" t="s">
        <v>42</v>
      </c>
      <c r="L3" s="4" t="s">
        <v>70</v>
      </c>
    </row>
    <row r="4" spans="2:12" ht="15" customHeight="1" x14ac:dyDescent="0.25">
      <c r="B4" s="5" t="s">
        <v>24</v>
      </c>
      <c r="C4" s="29">
        <v>45688</v>
      </c>
      <c r="D4" s="29">
        <f>C4</f>
        <v>45688</v>
      </c>
      <c r="E4" s="29">
        <f>C4</f>
        <v>45688</v>
      </c>
      <c r="F4" s="29">
        <f>C4</f>
        <v>45688</v>
      </c>
      <c r="G4" s="29">
        <v>45674</v>
      </c>
      <c r="H4" s="29">
        <v>45698</v>
      </c>
      <c r="I4" s="29">
        <f>G4</f>
        <v>45674</v>
      </c>
      <c r="J4" s="29">
        <f>C4</f>
        <v>45688</v>
      </c>
      <c r="K4" s="29">
        <f>G4</f>
        <v>45674</v>
      </c>
      <c r="L4" s="29">
        <f>C4</f>
        <v>45688</v>
      </c>
    </row>
    <row r="5" spans="2:12" ht="15" customHeight="1" x14ac:dyDescent="0.25">
      <c r="B5" s="5" t="s">
        <v>25</v>
      </c>
      <c r="C5" s="29">
        <v>45716</v>
      </c>
      <c r="D5" s="29">
        <f t="shared" ref="D5:D15" si="0">C5</f>
        <v>45716</v>
      </c>
      <c r="E5" s="29">
        <f t="shared" ref="E5:E15" si="1">C5</f>
        <v>45716</v>
      </c>
      <c r="F5" s="29">
        <f t="shared" ref="F5:F15" si="2">C5</f>
        <v>45716</v>
      </c>
      <c r="G5" s="29">
        <v>45705</v>
      </c>
      <c r="H5" s="29">
        <v>45723</v>
      </c>
      <c r="I5" s="29">
        <f t="shared" ref="I5:I15" si="3">G5</f>
        <v>45705</v>
      </c>
      <c r="J5" s="29">
        <f t="shared" ref="J5:J15" si="4">C5</f>
        <v>45716</v>
      </c>
      <c r="K5" s="29">
        <f t="shared" ref="K5:K15" si="5">G5</f>
        <v>45705</v>
      </c>
      <c r="L5" s="29">
        <f t="shared" ref="L5:L15" si="6">C5</f>
        <v>45716</v>
      </c>
    </row>
    <row r="6" spans="2:12" ht="15" customHeight="1" x14ac:dyDescent="0.25">
      <c r="B6" s="5" t="s">
        <v>26</v>
      </c>
      <c r="C6" s="29">
        <v>45747</v>
      </c>
      <c r="D6" s="29">
        <f t="shared" si="0"/>
        <v>45747</v>
      </c>
      <c r="E6" s="29">
        <f t="shared" si="1"/>
        <v>45747</v>
      </c>
      <c r="F6" s="29">
        <f t="shared" si="2"/>
        <v>45747</v>
      </c>
      <c r="G6" s="29">
        <v>45734</v>
      </c>
      <c r="H6" s="29">
        <v>45754</v>
      </c>
      <c r="I6" s="29">
        <f t="shared" si="3"/>
        <v>45734</v>
      </c>
      <c r="J6" s="29">
        <f t="shared" si="4"/>
        <v>45747</v>
      </c>
      <c r="K6" s="29">
        <f t="shared" si="5"/>
        <v>45734</v>
      </c>
      <c r="L6" s="29">
        <f t="shared" si="6"/>
        <v>45747</v>
      </c>
    </row>
    <row r="7" spans="2:12" ht="15" customHeight="1" x14ac:dyDescent="0.25">
      <c r="B7" s="5" t="s">
        <v>27</v>
      </c>
      <c r="C7" s="29">
        <v>45777</v>
      </c>
      <c r="D7" s="29">
        <f t="shared" si="0"/>
        <v>45777</v>
      </c>
      <c r="E7" s="29">
        <f t="shared" si="1"/>
        <v>45777</v>
      </c>
      <c r="F7" s="29">
        <f t="shared" si="2"/>
        <v>45777</v>
      </c>
      <c r="G7" s="29">
        <v>45763</v>
      </c>
      <c r="H7" s="29">
        <v>45786</v>
      </c>
      <c r="I7" s="29">
        <f t="shared" si="3"/>
        <v>45763</v>
      </c>
      <c r="J7" s="29">
        <f t="shared" si="4"/>
        <v>45777</v>
      </c>
      <c r="K7" s="29">
        <f t="shared" si="5"/>
        <v>45763</v>
      </c>
      <c r="L7" s="29">
        <f t="shared" si="6"/>
        <v>45777</v>
      </c>
    </row>
    <row r="8" spans="2:12" ht="15" customHeight="1" x14ac:dyDescent="0.25">
      <c r="B8" s="5" t="s">
        <v>28</v>
      </c>
      <c r="C8" s="29">
        <v>45807</v>
      </c>
      <c r="D8" s="29">
        <f t="shared" si="0"/>
        <v>45807</v>
      </c>
      <c r="E8" s="29">
        <f t="shared" si="1"/>
        <v>45807</v>
      </c>
      <c r="F8" s="29">
        <f t="shared" si="2"/>
        <v>45807</v>
      </c>
      <c r="G8" s="29">
        <v>45796</v>
      </c>
      <c r="H8" s="29">
        <v>45814</v>
      </c>
      <c r="I8" s="29">
        <f t="shared" si="3"/>
        <v>45796</v>
      </c>
      <c r="J8" s="29">
        <f t="shared" si="4"/>
        <v>45807</v>
      </c>
      <c r="K8" s="29">
        <f t="shared" si="5"/>
        <v>45796</v>
      </c>
      <c r="L8" s="29">
        <f t="shared" si="6"/>
        <v>45807</v>
      </c>
    </row>
    <row r="9" spans="2:12" ht="15" customHeight="1" x14ac:dyDescent="0.25">
      <c r="B9" s="5" t="s">
        <v>29</v>
      </c>
      <c r="C9" s="29">
        <v>45838</v>
      </c>
      <c r="D9" s="29">
        <f t="shared" si="0"/>
        <v>45838</v>
      </c>
      <c r="E9" s="29">
        <f t="shared" si="1"/>
        <v>45838</v>
      </c>
      <c r="F9" s="29">
        <f t="shared" si="2"/>
        <v>45838</v>
      </c>
      <c r="G9" s="29">
        <v>45825</v>
      </c>
      <c r="H9" s="29">
        <v>45845</v>
      </c>
      <c r="I9" s="29">
        <f t="shared" si="3"/>
        <v>45825</v>
      </c>
      <c r="J9" s="29">
        <f t="shared" si="4"/>
        <v>45838</v>
      </c>
      <c r="K9" s="29">
        <f t="shared" si="5"/>
        <v>45825</v>
      </c>
      <c r="L9" s="29">
        <f t="shared" si="6"/>
        <v>45838</v>
      </c>
    </row>
    <row r="10" spans="2:12" ht="15" customHeight="1" x14ac:dyDescent="0.25">
      <c r="B10" s="5" t="s">
        <v>30</v>
      </c>
      <c r="C10" s="29">
        <v>45869</v>
      </c>
      <c r="D10" s="29">
        <f t="shared" si="0"/>
        <v>45869</v>
      </c>
      <c r="E10" s="29">
        <f t="shared" si="1"/>
        <v>45869</v>
      </c>
      <c r="F10" s="29">
        <f t="shared" si="2"/>
        <v>45869</v>
      </c>
      <c r="G10" s="29">
        <v>45855</v>
      </c>
      <c r="H10" s="29">
        <v>45876</v>
      </c>
      <c r="I10" s="29">
        <f t="shared" si="3"/>
        <v>45855</v>
      </c>
      <c r="J10" s="29">
        <f t="shared" si="4"/>
        <v>45869</v>
      </c>
      <c r="K10" s="29">
        <f t="shared" si="5"/>
        <v>45855</v>
      </c>
      <c r="L10" s="29">
        <f t="shared" si="6"/>
        <v>45869</v>
      </c>
    </row>
    <row r="11" spans="2:12" ht="15" customHeight="1" x14ac:dyDescent="0.25">
      <c r="B11" s="5" t="s">
        <v>31</v>
      </c>
      <c r="C11" s="29">
        <v>45898</v>
      </c>
      <c r="D11" s="29">
        <f t="shared" si="0"/>
        <v>45898</v>
      </c>
      <c r="E11" s="29">
        <f t="shared" si="1"/>
        <v>45898</v>
      </c>
      <c r="F11" s="29">
        <f t="shared" si="2"/>
        <v>45898</v>
      </c>
      <c r="G11" s="29">
        <v>45887</v>
      </c>
      <c r="H11" s="29">
        <v>45905</v>
      </c>
      <c r="I11" s="29">
        <f t="shared" si="3"/>
        <v>45887</v>
      </c>
      <c r="J11" s="29">
        <f t="shared" si="4"/>
        <v>45898</v>
      </c>
      <c r="K11" s="29">
        <f t="shared" si="5"/>
        <v>45887</v>
      </c>
      <c r="L11" s="29">
        <f t="shared" si="6"/>
        <v>45898</v>
      </c>
    </row>
    <row r="12" spans="2:12" ht="15" customHeight="1" x14ac:dyDescent="0.25">
      <c r="B12" s="5" t="s">
        <v>32</v>
      </c>
      <c r="C12" s="29">
        <v>45930</v>
      </c>
      <c r="D12" s="29">
        <f t="shared" si="0"/>
        <v>45930</v>
      </c>
      <c r="E12" s="29">
        <f t="shared" si="1"/>
        <v>45930</v>
      </c>
      <c r="F12" s="29">
        <f t="shared" si="2"/>
        <v>45930</v>
      </c>
      <c r="G12" s="29">
        <v>45918</v>
      </c>
      <c r="H12" s="29">
        <v>45937</v>
      </c>
      <c r="I12" s="29">
        <f t="shared" si="3"/>
        <v>45918</v>
      </c>
      <c r="J12" s="29">
        <f t="shared" si="4"/>
        <v>45930</v>
      </c>
      <c r="K12" s="29">
        <f t="shared" si="5"/>
        <v>45918</v>
      </c>
      <c r="L12" s="29">
        <f t="shared" si="6"/>
        <v>45930</v>
      </c>
    </row>
    <row r="13" spans="2:12" ht="15" customHeight="1" x14ac:dyDescent="0.25">
      <c r="B13" s="5" t="s">
        <v>33</v>
      </c>
      <c r="C13" s="29">
        <v>45961</v>
      </c>
      <c r="D13" s="29">
        <f t="shared" si="0"/>
        <v>45961</v>
      </c>
      <c r="E13" s="29">
        <f t="shared" si="1"/>
        <v>45961</v>
      </c>
      <c r="F13" s="29">
        <f t="shared" si="2"/>
        <v>45961</v>
      </c>
      <c r="G13" s="29">
        <v>45947</v>
      </c>
      <c r="H13" s="29">
        <v>45968</v>
      </c>
      <c r="I13" s="29">
        <f t="shared" si="3"/>
        <v>45947</v>
      </c>
      <c r="J13" s="29">
        <f t="shared" si="4"/>
        <v>45961</v>
      </c>
      <c r="K13" s="29">
        <f t="shared" si="5"/>
        <v>45947</v>
      </c>
      <c r="L13" s="29">
        <f t="shared" si="6"/>
        <v>45961</v>
      </c>
    </row>
    <row r="14" spans="2:12" ht="15" customHeight="1" x14ac:dyDescent="0.25">
      <c r="B14" s="5" t="s">
        <v>34</v>
      </c>
      <c r="C14" s="29">
        <v>45989</v>
      </c>
      <c r="D14" s="29">
        <f t="shared" si="0"/>
        <v>45989</v>
      </c>
      <c r="E14" s="29">
        <f t="shared" si="1"/>
        <v>45989</v>
      </c>
      <c r="F14" s="29">
        <f t="shared" si="2"/>
        <v>45989</v>
      </c>
      <c r="G14" s="29">
        <v>45979</v>
      </c>
      <c r="H14" s="29">
        <v>45996</v>
      </c>
      <c r="I14" s="29">
        <f t="shared" si="3"/>
        <v>45979</v>
      </c>
      <c r="J14" s="29">
        <f t="shared" si="4"/>
        <v>45989</v>
      </c>
      <c r="K14" s="29">
        <f t="shared" si="5"/>
        <v>45979</v>
      </c>
      <c r="L14" s="29">
        <f t="shared" si="6"/>
        <v>45989</v>
      </c>
    </row>
    <row r="15" spans="2:12" ht="15" customHeight="1" x14ac:dyDescent="0.25">
      <c r="B15" s="5" t="s">
        <v>35</v>
      </c>
      <c r="C15" s="29">
        <v>46022</v>
      </c>
      <c r="D15" s="29">
        <f t="shared" si="0"/>
        <v>46022</v>
      </c>
      <c r="E15" s="29">
        <f t="shared" si="1"/>
        <v>46022</v>
      </c>
      <c r="F15" s="29">
        <f t="shared" si="2"/>
        <v>46022</v>
      </c>
      <c r="G15" s="29">
        <v>46008</v>
      </c>
      <c r="H15" s="29">
        <v>46022</v>
      </c>
      <c r="I15" s="29">
        <f t="shared" si="3"/>
        <v>46008</v>
      </c>
      <c r="J15" s="29">
        <f t="shared" si="4"/>
        <v>46022</v>
      </c>
      <c r="K15" s="29">
        <f t="shared" si="5"/>
        <v>46008</v>
      </c>
      <c r="L15" s="29">
        <f t="shared" si="6"/>
        <v>46022</v>
      </c>
    </row>
    <row r="25" spans="5:5" ht="15" customHeight="1" x14ac:dyDescent="0.25">
      <c r="E25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3" width="12.28515625" style="3" bestFit="1" customWidth="1"/>
    <col min="4" max="4" width="10.28515625" style="3" customWidth="1"/>
    <col min="5" max="16384" width="11.42578125" style="3"/>
  </cols>
  <sheetData>
    <row r="2" spans="2:4" ht="30" customHeight="1" x14ac:dyDescent="0.25">
      <c r="B2" s="1" t="s">
        <v>102</v>
      </c>
      <c r="C2" s="2"/>
      <c r="D2" s="2"/>
    </row>
    <row r="3" spans="2:4" ht="30" customHeight="1" x14ac:dyDescent="0.25">
      <c r="B3" s="4" t="s">
        <v>12</v>
      </c>
      <c r="C3" s="4" t="s">
        <v>77</v>
      </c>
      <c r="D3" s="4" t="s">
        <v>13</v>
      </c>
    </row>
    <row r="4" spans="2:4" ht="15" customHeight="1" x14ac:dyDescent="0.25">
      <c r="B4" s="5" t="s">
        <v>1</v>
      </c>
      <c r="C4" s="9">
        <v>89018916</v>
      </c>
      <c r="D4" s="16">
        <f>C4/C15</f>
        <v>3.9519018214171933E-2</v>
      </c>
    </row>
    <row r="5" spans="2:4" ht="15" customHeight="1" x14ac:dyDescent="0.25">
      <c r="B5" s="5" t="s">
        <v>2</v>
      </c>
      <c r="C5" s="9">
        <v>908600420</v>
      </c>
      <c r="D5" s="16">
        <f>C5/C15</f>
        <v>0.40336366876658292</v>
      </c>
    </row>
    <row r="6" spans="2:4" ht="15" customHeight="1" x14ac:dyDescent="0.25">
      <c r="B6" s="5" t="s">
        <v>3</v>
      </c>
      <c r="C6" s="9">
        <v>90204125</v>
      </c>
      <c r="D6" s="16">
        <f>C6/C15</f>
        <v>4.0045179373656287E-2</v>
      </c>
    </row>
    <row r="7" spans="2:4" ht="15" customHeight="1" x14ac:dyDescent="0.25">
      <c r="B7" s="5" t="s">
        <v>4</v>
      </c>
      <c r="C7" s="9">
        <v>113626195</v>
      </c>
      <c r="D7" s="16">
        <f>C7/C15</f>
        <v>5.0443162774662993E-2</v>
      </c>
    </row>
    <row r="8" spans="2:4" ht="15" customHeight="1" x14ac:dyDescent="0.25">
      <c r="B8" s="5" t="s">
        <v>5</v>
      </c>
      <c r="C8" s="9">
        <v>11814601</v>
      </c>
      <c r="D8" s="16">
        <f>C8/C15</f>
        <v>5.2449687447572819E-3</v>
      </c>
    </row>
    <row r="9" spans="2:4" ht="15" customHeight="1" x14ac:dyDescent="0.25">
      <c r="B9" s="5" t="s">
        <v>6</v>
      </c>
      <c r="C9" s="9">
        <v>649538</v>
      </c>
      <c r="D9" s="16">
        <f>C9/C15</f>
        <v>2.8835561256213016E-4</v>
      </c>
    </row>
    <row r="10" spans="2:4" ht="15" customHeight="1" x14ac:dyDescent="0.25">
      <c r="B10" s="5" t="s">
        <v>7</v>
      </c>
      <c r="C10" s="9">
        <v>17321638</v>
      </c>
      <c r="D10" s="16">
        <f>C10/C15</f>
        <v>7.6897603159006419E-3</v>
      </c>
    </row>
    <row r="11" spans="2:4" ht="15" customHeight="1" x14ac:dyDescent="0.25">
      <c r="B11" s="5" t="s">
        <v>8</v>
      </c>
      <c r="C11" s="9">
        <v>721905485</v>
      </c>
      <c r="D11" s="16">
        <f>C11/C15</f>
        <v>0.32048240185968591</v>
      </c>
    </row>
    <row r="12" spans="2:4" ht="15" customHeight="1" x14ac:dyDescent="0.25">
      <c r="B12" s="5" t="s">
        <v>9</v>
      </c>
      <c r="C12" s="9">
        <v>191518092</v>
      </c>
      <c r="D12" s="16">
        <f>C12/C15</f>
        <v>8.5022457093180681E-2</v>
      </c>
    </row>
    <row r="13" spans="2:4" ht="15" customHeight="1" x14ac:dyDescent="0.25">
      <c r="B13" s="5" t="s">
        <v>10</v>
      </c>
      <c r="C13" s="9">
        <v>13647461</v>
      </c>
      <c r="D13" s="16">
        <f>C13/C15</f>
        <v>6.0586478028580026E-3</v>
      </c>
    </row>
    <row r="14" spans="2:4" ht="15" customHeight="1" thickBot="1" x14ac:dyDescent="0.3">
      <c r="B14" s="15" t="s">
        <v>11</v>
      </c>
      <c r="C14" s="11">
        <v>94252424</v>
      </c>
      <c r="D14" s="17">
        <f>C14/C15</f>
        <v>4.1842379441981249E-2</v>
      </c>
    </row>
    <row r="15" spans="2:4" ht="15" customHeight="1" thickTop="1" x14ac:dyDescent="0.25">
      <c r="B15" s="12" t="s">
        <v>0</v>
      </c>
      <c r="C15" s="13">
        <f>SUM(C4:C14)</f>
        <v>2252558895</v>
      </c>
      <c r="D15" s="19">
        <f>SUM(D4:D14)</f>
        <v>1</v>
      </c>
    </row>
    <row r="16" spans="2:4" ht="15" customHeight="1" x14ac:dyDescent="0.25">
      <c r="B16" s="3" t="s">
        <v>106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3" width="12.28515625" style="3" customWidth="1"/>
    <col min="4" max="4" width="10.28515625" style="3" customWidth="1"/>
    <col min="5" max="16384" width="11.42578125" style="3"/>
  </cols>
  <sheetData>
    <row r="2" spans="2:4" ht="30" customHeight="1" x14ac:dyDescent="0.25">
      <c r="B2" s="1" t="s">
        <v>103</v>
      </c>
      <c r="C2" s="2"/>
      <c r="D2" s="2"/>
    </row>
    <row r="3" spans="2:4" ht="30" customHeight="1" x14ac:dyDescent="0.25">
      <c r="B3" s="4" t="s">
        <v>12</v>
      </c>
      <c r="C3" s="4" t="s">
        <v>77</v>
      </c>
      <c r="D3" s="4" t="s">
        <v>13</v>
      </c>
    </row>
    <row r="4" spans="2:4" ht="15" customHeight="1" x14ac:dyDescent="0.25">
      <c r="B4" s="5" t="s">
        <v>1</v>
      </c>
      <c r="C4" s="9">
        <v>296765625.00999999</v>
      </c>
      <c r="D4" s="16">
        <f>C4/C15</f>
        <v>2.9787338674921709E-2</v>
      </c>
    </row>
    <row r="5" spans="2:4" ht="15" customHeight="1" x14ac:dyDescent="0.25">
      <c r="B5" s="5" t="s">
        <v>2</v>
      </c>
      <c r="C5" s="9">
        <v>4289410375.6900001</v>
      </c>
      <c r="D5" s="16">
        <f>C5/C15</f>
        <v>0.43054218146760015</v>
      </c>
    </row>
    <row r="6" spans="2:4" ht="15" customHeight="1" x14ac:dyDescent="0.25">
      <c r="B6" s="5" t="s">
        <v>3</v>
      </c>
      <c r="C6" s="9">
        <v>411989027.17000002</v>
      </c>
      <c r="D6" s="16">
        <f>C6/C15</f>
        <v>4.1352689288898556E-2</v>
      </c>
    </row>
    <row r="7" spans="2:4" ht="15" customHeight="1" x14ac:dyDescent="0.25">
      <c r="B7" s="5" t="s">
        <v>4</v>
      </c>
      <c r="C7" s="9">
        <v>655608493.13</v>
      </c>
      <c r="D7" s="16">
        <f>C7/C15</f>
        <v>6.5805573749858445E-2</v>
      </c>
    </row>
    <row r="8" spans="2:4" ht="15" customHeight="1" x14ac:dyDescent="0.25">
      <c r="B8" s="5" t="s">
        <v>5</v>
      </c>
      <c r="C8" s="9">
        <v>41497458.68</v>
      </c>
      <c r="D8" s="16">
        <f>C8/C15</f>
        <v>4.1652359696581339E-3</v>
      </c>
    </row>
    <row r="9" spans="2:4" ht="15" customHeight="1" x14ac:dyDescent="0.25">
      <c r="B9" s="5" t="s">
        <v>6</v>
      </c>
      <c r="C9" s="9">
        <v>11322507.15</v>
      </c>
      <c r="D9" s="16">
        <f>C9/C15</f>
        <v>1.1364771614465383E-3</v>
      </c>
    </row>
    <row r="10" spans="2:4" ht="15" customHeight="1" x14ac:dyDescent="0.25">
      <c r="B10" s="5" t="s">
        <v>7</v>
      </c>
      <c r="C10" s="9">
        <v>67203745.989999995</v>
      </c>
      <c r="D10" s="16">
        <f>C10/C15</f>
        <v>6.7454603003972817E-3</v>
      </c>
    </row>
    <row r="11" spans="2:4" ht="15" customHeight="1" x14ac:dyDescent="0.25">
      <c r="B11" s="5" t="s">
        <v>8</v>
      </c>
      <c r="C11" s="9">
        <v>2839575634.04</v>
      </c>
      <c r="D11" s="16">
        <f>C11/C15</f>
        <v>0.28501751542603648</v>
      </c>
    </row>
    <row r="12" spans="2:4" ht="15" customHeight="1" x14ac:dyDescent="0.25">
      <c r="B12" s="5" t="s">
        <v>9</v>
      </c>
      <c r="C12" s="9">
        <v>854881627.42999995</v>
      </c>
      <c r="D12" s="16">
        <f>C12/C15</f>
        <v>8.5807271520640493E-2</v>
      </c>
    </row>
    <row r="13" spans="2:4" ht="15" customHeight="1" x14ac:dyDescent="0.25">
      <c r="B13" s="5" t="s">
        <v>10</v>
      </c>
      <c r="C13" s="9">
        <v>69309178.310000002</v>
      </c>
      <c r="D13" s="16">
        <f>C13/C15</f>
        <v>6.9567894446364541E-3</v>
      </c>
    </row>
    <row r="14" spans="2:4" ht="15" customHeight="1" thickBot="1" x14ac:dyDescent="0.3">
      <c r="B14" s="15" t="s">
        <v>11</v>
      </c>
      <c r="C14" s="11">
        <v>425247313.93000001</v>
      </c>
      <c r="D14" s="17">
        <f>C14/C15</f>
        <v>4.2683466995905701E-2</v>
      </c>
    </row>
    <row r="15" spans="2:4" ht="15" customHeight="1" thickTop="1" x14ac:dyDescent="0.25">
      <c r="B15" s="12" t="s">
        <v>0</v>
      </c>
      <c r="C15" s="13">
        <f>SUM(C4:C14)</f>
        <v>9962810986.5300007</v>
      </c>
      <c r="D15" s="19">
        <f>SUM(D4:D14)</f>
        <v>0.99999999999999978</v>
      </c>
    </row>
    <row r="16" spans="2:4" ht="15" customHeight="1" x14ac:dyDescent="0.25">
      <c r="B16" s="3" t="s">
        <v>105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C15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3" width="10.28515625" style="3" customWidth="1"/>
    <col min="4" max="16384" width="11.42578125" style="3"/>
  </cols>
  <sheetData>
    <row r="2" spans="2:3" ht="30" customHeight="1" x14ac:dyDescent="0.25">
      <c r="B2" s="1" t="s">
        <v>52</v>
      </c>
      <c r="C2" s="2"/>
    </row>
    <row r="3" spans="2:3" ht="30" customHeight="1" x14ac:dyDescent="0.25">
      <c r="B3" s="4" t="s">
        <v>12</v>
      </c>
      <c r="C3" s="4" t="s">
        <v>13</v>
      </c>
    </row>
    <row r="4" spans="2:3" ht="15" customHeight="1" x14ac:dyDescent="0.25">
      <c r="B4" s="5" t="s">
        <v>1</v>
      </c>
      <c r="C4" s="16">
        <f>1/11</f>
        <v>9.0909090909090912E-2</v>
      </c>
    </row>
    <row r="5" spans="2:3" ht="15" customHeight="1" x14ac:dyDescent="0.25">
      <c r="B5" s="5" t="s">
        <v>2</v>
      </c>
      <c r="C5" s="16">
        <f>C4</f>
        <v>9.0909090909090912E-2</v>
      </c>
    </row>
    <row r="6" spans="2:3" ht="15" customHeight="1" x14ac:dyDescent="0.25">
      <c r="B6" s="5" t="s">
        <v>3</v>
      </c>
      <c r="C6" s="16">
        <f t="shared" ref="C6:C14" si="0">C5</f>
        <v>9.0909090909090912E-2</v>
      </c>
    </row>
    <row r="7" spans="2:3" ht="15" customHeight="1" x14ac:dyDescent="0.25">
      <c r="B7" s="5" t="s">
        <v>4</v>
      </c>
      <c r="C7" s="16">
        <f t="shared" si="0"/>
        <v>9.0909090909090912E-2</v>
      </c>
    </row>
    <row r="8" spans="2:3" ht="15" customHeight="1" x14ac:dyDescent="0.25">
      <c r="B8" s="5" t="s">
        <v>5</v>
      </c>
      <c r="C8" s="16">
        <f t="shared" si="0"/>
        <v>9.0909090909090912E-2</v>
      </c>
    </row>
    <row r="9" spans="2:3" ht="15" customHeight="1" x14ac:dyDescent="0.25">
      <c r="B9" s="5" t="s">
        <v>6</v>
      </c>
      <c r="C9" s="16">
        <f t="shared" si="0"/>
        <v>9.0909090909090912E-2</v>
      </c>
    </row>
    <row r="10" spans="2:3" ht="15" customHeight="1" x14ac:dyDescent="0.25">
      <c r="B10" s="5" t="s">
        <v>7</v>
      </c>
      <c r="C10" s="16">
        <f t="shared" si="0"/>
        <v>9.0909090909090912E-2</v>
      </c>
    </row>
    <row r="11" spans="2:3" ht="15" customHeight="1" x14ac:dyDescent="0.25">
      <c r="B11" s="5" t="s">
        <v>8</v>
      </c>
      <c r="C11" s="16">
        <f t="shared" si="0"/>
        <v>9.0909090909090912E-2</v>
      </c>
    </row>
    <row r="12" spans="2:3" ht="15" customHeight="1" x14ac:dyDescent="0.25">
      <c r="B12" s="5" t="s">
        <v>9</v>
      </c>
      <c r="C12" s="16">
        <f t="shared" si="0"/>
        <v>9.0909090909090912E-2</v>
      </c>
    </row>
    <row r="13" spans="2:3" ht="15" customHeight="1" x14ac:dyDescent="0.25">
      <c r="B13" s="5" t="s">
        <v>10</v>
      </c>
      <c r="C13" s="16">
        <f t="shared" si="0"/>
        <v>9.0909090909090912E-2</v>
      </c>
    </row>
    <row r="14" spans="2:3" ht="15" customHeight="1" thickBot="1" x14ac:dyDescent="0.3">
      <c r="B14" s="15" t="s">
        <v>11</v>
      </c>
      <c r="C14" s="17">
        <f t="shared" si="0"/>
        <v>9.0909090909090912E-2</v>
      </c>
    </row>
    <row r="15" spans="2:3" ht="15" customHeight="1" thickTop="1" x14ac:dyDescent="0.25">
      <c r="B15" s="18" t="s">
        <v>0</v>
      </c>
      <c r="C15" s="19">
        <f>SUM(C4:C14)</f>
        <v>1.0000000000000002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135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8" width="10.7109375" style="3" customWidth="1"/>
    <col min="9" max="9" width="12.28515625" style="3" bestFit="1" customWidth="1"/>
    <col min="10" max="16384" width="11.42578125" style="3"/>
  </cols>
  <sheetData>
    <row r="2" spans="2:9" ht="30" customHeight="1" x14ac:dyDescent="0.25">
      <c r="B2" s="1" t="s">
        <v>82</v>
      </c>
      <c r="C2" s="2"/>
      <c r="D2" s="2"/>
      <c r="E2" s="2"/>
      <c r="F2" s="2"/>
      <c r="G2" s="2"/>
      <c r="H2" s="2"/>
      <c r="I2" s="2"/>
    </row>
    <row r="3" spans="2:9" ht="30" customHeight="1" x14ac:dyDescent="0.25">
      <c r="B3" s="4" t="s">
        <v>12</v>
      </c>
      <c r="C3" s="4" t="s">
        <v>55</v>
      </c>
      <c r="D3" s="4" t="s">
        <v>56</v>
      </c>
      <c r="E3" s="4" t="s">
        <v>57</v>
      </c>
      <c r="F3" s="4" t="s">
        <v>60</v>
      </c>
      <c r="G3" s="4" t="s">
        <v>58</v>
      </c>
      <c r="H3" s="4" t="s">
        <v>59</v>
      </c>
      <c r="I3" s="4" t="s">
        <v>0</v>
      </c>
    </row>
    <row r="4" spans="2:9" ht="15" customHeight="1" x14ac:dyDescent="0.25">
      <c r="B4" s="5" t="s">
        <v>1</v>
      </c>
      <c r="C4" s="9">
        <v>115130387</v>
      </c>
      <c r="D4" s="9">
        <v>110837210.46713294</v>
      </c>
      <c r="E4" s="9">
        <v>44514400.909090906</v>
      </c>
      <c r="F4" s="9">
        <v>65125682.67961821</v>
      </c>
      <c r="G4" s="9">
        <v>5834248.3872648086</v>
      </c>
      <c r="H4" s="9">
        <v>3870161.5568931699</v>
      </c>
      <c r="I4" s="9">
        <f>ROUND(SUM(C4:H4),0)</f>
        <v>345312091</v>
      </c>
    </row>
    <row r="5" spans="2:9" ht="15" customHeight="1" x14ac:dyDescent="0.25">
      <c r="B5" s="5" t="s">
        <v>2</v>
      </c>
      <c r="C5" s="9">
        <v>229800549</v>
      </c>
      <c r="D5" s="9">
        <v>432395953.96674949</v>
      </c>
      <c r="E5" s="9">
        <v>44514400.909090906</v>
      </c>
      <c r="F5" s="9">
        <v>6116417.371684663</v>
      </c>
      <c r="G5" s="9">
        <v>84327440.436684817</v>
      </c>
      <c r="H5" s="9">
        <v>39502080.315790176</v>
      </c>
      <c r="I5" s="9">
        <f t="shared" ref="I5:I13" si="0">ROUND(SUM(C5:H5),0)</f>
        <v>836656842</v>
      </c>
    </row>
    <row r="6" spans="2:9" ht="15" customHeight="1" x14ac:dyDescent="0.25">
      <c r="B6" s="5" t="s">
        <v>3</v>
      </c>
      <c r="C6" s="9">
        <v>102334893</v>
      </c>
      <c r="D6" s="9">
        <v>42042125.825430237</v>
      </c>
      <c r="E6" s="9">
        <v>44514400.909090906</v>
      </c>
      <c r="F6" s="9">
        <v>3207061.0050307461</v>
      </c>
      <c r="G6" s="9">
        <v>8099476.8759231279</v>
      </c>
      <c r="H6" s="9">
        <v>3921689.3845249712</v>
      </c>
      <c r="I6" s="9">
        <f t="shared" si="0"/>
        <v>204119647</v>
      </c>
    </row>
    <row r="7" spans="2:9" ht="15" customHeight="1" x14ac:dyDescent="0.25">
      <c r="B7" s="5" t="s">
        <v>4</v>
      </c>
      <c r="C7" s="9">
        <v>59700089</v>
      </c>
      <c r="D7" s="9">
        <v>10761714.01705719</v>
      </c>
      <c r="E7" s="9">
        <v>44514400.909090906</v>
      </c>
      <c r="F7" s="9">
        <v>5668217.4525389718</v>
      </c>
      <c r="G7" s="9">
        <v>12888901.110402945</v>
      </c>
      <c r="H7" s="9">
        <v>4939983.5109099895</v>
      </c>
      <c r="I7" s="9">
        <f t="shared" si="0"/>
        <v>138473306</v>
      </c>
    </row>
    <row r="8" spans="2:9" ht="15" customHeight="1" x14ac:dyDescent="0.25">
      <c r="B8" s="5" t="s">
        <v>5</v>
      </c>
      <c r="C8" s="9">
        <v>67507307</v>
      </c>
      <c r="D8" s="9">
        <v>39842914.585763611</v>
      </c>
      <c r="E8" s="9">
        <v>44514400.909090906</v>
      </c>
      <c r="F8" s="9">
        <v>85028519.265142009</v>
      </c>
      <c r="G8" s="9">
        <v>815817.13303628005</v>
      </c>
      <c r="H8" s="9">
        <v>513649.10696718097</v>
      </c>
      <c r="I8" s="9">
        <f t="shared" si="0"/>
        <v>238222608</v>
      </c>
    </row>
    <row r="9" spans="2:9" ht="15" customHeight="1" x14ac:dyDescent="0.25">
      <c r="B9" s="5" t="s">
        <v>6</v>
      </c>
      <c r="C9" s="9">
        <v>62126096</v>
      </c>
      <c r="D9" s="9">
        <v>18578970.707839407</v>
      </c>
      <c r="E9" s="9">
        <v>44514400.909090906</v>
      </c>
      <c r="F9" s="9">
        <v>31873454.66065393</v>
      </c>
      <c r="G9" s="9">
        <v>222594.24108656729</v>
      </c>
      <c r="H9" s="9">
        <v>28239.481329202652</v>
      </c>
      <c r="I9" s="9">
        <f t="shared" si="0"/>
        <v>157343756</v>
      </c>
    </row>
    <row r="10" spans="2:9" ht="15" customHeight="1" x14ac:dyDescent="0.25">
      <c r="B10" s="5" t="s">
        <v>7</v>
      </c>
      <c r="C10" s="9">
        <v>68005601</v>
      </c>
      <c r="D10" s="9">
        <v>13838048.117410526</v>
      </c>
      <c r="E10" s="9">
        <v>44514400.909090906</v>
      </c>
      <c r="F10" s="9">
        <v>23614615.388067581</v>
      </c>
      <c r="G10" s="9">
        <v>1321188.5529097223</v>
      </c>
      <c r="H10" s="9">
        <v>753072.03252124786</v>
      </c>
      <c r="I10" s="9">
        <f t="shared" si="0"/>
        <v>152046926</v>
      </c>
    </row>
    <row r="11" spans="2:9" ht="15" customHeight="1" x14ac:dyDescent="0.25">
      <c r="B11" s="5" t="s">
        <v>8</v>
      </c>
      <c r="C11" s="9">
        <v>78034789</v>
      </c>
      <c r="D11" s="9">
        <v>158347004.27107865</v>
      </c>
      <c r="E11" s="9">
        <v>44514400.909090906</v>
      </c>
      <c r="F11" s="9">
        <v>13241613.15376322</v>
      </c>
      <c r="G11" s="9">
        <v>55824489.655282922</v>
      </c>
      <c r="H11" s="9">
        <v>31385381.010784268</v>
      </c>
      <c r="I11" s="9">
        <f t="shared" si="0"/>
        <v>381347678</v>
      </c>
    </row>
    <row r="12" spans="2:9" ht="15" customHeight="1" x14ac:dyDescent="0.25">
      <c r="B12" s="5" t="s">
        <v>9</v>
      </c>
      <c r="C12" s="9">
        <v>49546577</v>
      </c>
      <c r="D12" s="9">
        <v>22163362.452214096</v>
      </c>
      <c r="E12" s="9">
        <v>44514400.909090906</v>
      </c>
      <c r="F12" s="9">
        <v>13265928.98515382</v>
      </c>
      <c r="G12" s="9">
        <v>16806500.941501316</v>
      </c>
      <c r="H12" s="9">
        <v>8326391.7120398581</v>
      </c>
      <c r="I12" s="9">
        <f t="shared" si="0"/>
        <v>154623162</v>
      </c>
    </row>
    <row r="13" spans="2:9" ht="15" customHeight="1" x14ac:dyDescent="0.25">
      <c r="B13" s="5" t="s">
        <v>10</v>
      </c>
      <c r="C13" s="9">
        <v>49940838</v>
      </c>
      <c r="D13" s="9">
        <v>19807132.463554878</v>
      </c>
      <c r="E13" s="9">
        <v>44514400.909090906</v>
      </c>
      <c r="F13" s="9">
        <v>39815530.94053027</v>
      </c>
      <c r="G13" s="9">
        <v>1362580.1902229772</v>
      </c>
      <c r="H13" s="9">
        <v>593333.49660098553</v>
      </c>
      <c r="I13" s="9">
        <f t="shared" si="0"/>
        <v>156033816</v>
      </c>
    </row>
    <row r="14" spans="2:9" ht="15" customHeight="1" thickBot="1" x14ac:dyDescent="0.3">
      <c r="B14" s="15" t="s">
        <v>11</v>
      </c>
      <c r="C14" s="11">
        <v>35344188</v>
      </c>
      <c r="D14" s="11">
        <v>12770700.125769047</v>
      </c>
      <c r="E14" s="11">
        <v>44514400.909090906</v>
      </c>
      <c r="F14" s="11">
        <v>6838006.097816579</v>
      </c>
      <c r="G14" s="11">
        <v>8360127.475684532</v>
      </c>
      <c r="H14" s="11">
        <v>4097697.3916389197</v>
      </c>
      <c r="I14" s="11">
        <f>Fondos!G5-SUM(I4:I13)</f>
        <v>111925120</v>
      </c>
    </row>
    <row r="15" spans="2:9" ht="15" customHeight="1" thickTop="1" x14ac:dyDescent="0.25">
      <c r="B15" s="12" t="s">
        <v>0</v>
      </c>
      <c r="C15" s="13">
        <f t="shared" ref="C15:I15" si="1">SUM(C4:C14)</f>
        <v>917471314</v>
      </c>
      <c r="D15" s="13">
        <f t="shared" si="1"/>
        <v>881385137</v>
      </c>
      <c r="E15" s="13">
        <f t="shared" si="1"/>
        <v>489658409.99999988</v>
      </c>
      <c r="F15" s="13">
        <f t="shared" si="1"/>
        <v>293795047</v>
      </c>
      <c r="G15" s="13">
        <f t="shared" si="1"/>
        <v>195863365</v>
      </c>
      <c r="H15" s="13">
        <f t="shared" si="1"/>
        <v>97931678.99999997</v>
      </c>
      <c r="I15" s="13">
        <f t="shared" si="1"/>
        <v>2876104952</v>
      </c>
    </row>
    <row r="17" spans="2:9" ht="30" customHeight="1" x14ac:dyDescent="0.25">
      <c r="B17" s="1" t="s">
        <v>83</v>
      </c>
      <c r="C17" s="2"/>
      <c r="D17" s="2"/>
      <c r="E17" s="2"/>
      <c r="F17" s="2"/>
      <c r="G17" s="2"/>
      <c r="H17" s="2"/>
      <c r="I17" s="2"/>
    </row>
    <row r="18" spans="2:9" ht="30" customHeight="1" x14ac:dyDescent="0.25">
      <c r="B18" s="4" t="s">
        <v>12</v>
      </c>
      <c r="C18" s="4" t="s">
        <v>55</v>
      </c>
      <c r="D18" s="4" t="s">
        <v>56</v>
      </c>
      <c r="E18" s="4" t="s">
        <v>57</v>
      </c>
      <c r="F18" s="4" t="s">
        <v>60</v>
      </c>
      <c r="G18" s="4" t="s">
        <v>58</v>
      </c>
      <c r="H18" s="4" t="s">
        <v>59</v>
      </c>
      <c r="I18" s="4" t="s">
        <v>0</v>
      </c>
    </row>
    <row r="19" spans="2:9" ht="15" customHeight="1" x14ac:dyDescent="0.25">
      <c r="B19" s="5" t="s">
        <v>1</v>
      </c>
      <c r="C19" s="9">
        <v>41046235</v>
      </c>
      <c r="D19" s="9">
        <v>18163262.841015402</v>
      </c>
      <c r="E19" s="9">
        <v>7294723.1818181826</v>
      </c>
      <c r="F19" s="9">
        <v>10672362.558083978</v>
      </c>
      <c r="G19" s="9">
        <v>956077.7455964695</v>
      </c>
      <c r="H19" s="9">
        <v>634215.67348597944</v>
      </c>
      <c r="I19" s="9">
        <f>ROUND(SUM(C19:H19),0)</f>
        <v>78766877</v>
      </c>
    </row>
    <row r="20" spans="2:9" ht="15" customHeight="1" x14ac:dyDescent="0.25">
      <c r="B20" s="5" t="s">
        <v>2</v>
      </c>
      <c r="C20" s="9">
        <v>81923053</v>
      </c>
      <c r="D20" s="9">
        <v>70858165.143181458</v>
      </c>
      <c r="E20" s="9">
        <v>7294723.1818181826</v>
      </c>
      <c r="F20" s="9">
        <v>1002317.6888341601</v>
      </c>
      <c r="G20" s="9">
        <v>13819018.970912185</v>
      </c>
      <c r="H20" s="9">
        <v>6473336.0152540207</v>
      </c>
      <c r="I20" s="9">
        <f t="shared" ref="I20:I28" si="2">ROUND(SUM(C20:H20),0)</f>
        <v>181370614</v>
      </c>
    </row>
    <row r="21" spans="2:9" ht="15" customHeight="1" x14ac:dyDescent="0.25">
      <c r="B21" s="5" t="s">
        <v>3</v>
      </c>
      <c r="C21" s="9">
        <v>36489019</v>
      </c>
      <c r="D21" s="9">
        <v>6889583.1873066789</v>
      </c>
      <c r="E21" s="9">
        <v>7294723.1818181826</v>
      </c>
      <c r="F21" s="9">
        <v>525551.76979807683</v>
      </c>
      <c r="G21" s="9">
        <v>1327288.2945722011</v>
      </c>
      <c r="H21" s="9">
        <v>642660.56650485843</v>
      </c>
      <c r="I21" s="9">
        <f t="shared" si="2"/>
        <v>53168826</v>
      </c>
    </row>
    <row r="22" spans="2:9" ht="15" customHeight="1" x14ac:dyDescent="0.25">
      <c r="B22" s="5" t="s">
        <v>4</v>
      </c>
      <c r="C22" s="9">
        <v>21284805</v>
      </c>
      <c r="D22" s="9">
        <v>1763557.9196538187</v>
      </c>
      <c r="E22" s="9">
        <v>7294723.1818181826</v>
      </c>
      <c r="F22" s="9">
        <v>928869.6751041828</v>
      </c>
      <c r="G22" s="9">
        <v>2112147.220839703</v>
      </c>
      <c r="H22" s="9">
        <v>809533.00258411467</v>
      </c>
      <c r="I22" s="9">
        <f t="shared" si="2"/>
        <v>34193636</v>
      </c>
    </row>
    <row r="23" spans="2:9" ht="15" customHeight="1" x14ac:dyDescent="0.25">
      <c r="B23" s="5" t="s">
        <v>5</v>
      </c>
      <c r="C23" s="9">
        <v>24065467</v>
      </c>
      <c r="D23" s="9">
        <v>6529191.116623655</v>
      </c>
      <c r="E23" s="9">
        <v>7294723.1818181826</v>
      </c>
      <c r="F23" s="9">
        <v>13933906.686841097</v>
      </c>
      <c r="G23" s="9">
        <v>133690.67506191172</v>
      </c>
      <c r="H23" s="9">
        <v>84174.339655160904</v>
      </c>
      <c r="I23" s="9">
        <f t="shared" si="2"/>
        <v>52041153</v>
      </c>
    </row>
    <row r="24" spans="2:9" ht="15" customHeight="1" x14ac:dyDescent="0.25">
      <c r="B24" s="5" t="s">
        <v>6</v>
      </c>
      <c r="C24" s="9">
        <v>22150272</v>
      </c>
      <c r="D24" s="9">
        <v>3044597.8102460462</v>
      </c>
      <c r="E24" s="9">
        <v>7294723.1818181826</v>
      </c>
      <c r="F24" s="9">
        <v>5223209.1875423603</v>
      </c>
      <c r="G24" s="9">
        <v>36477.260835405512</v>
      </c>
      <c r="H24" s="9">
        <v>4628.5595580041409</v>
      </c>
      <c r="I24" s="9">
        <f t="shared" si="2"/>
        <v>37753908</v>
      </c>
    </row>
    <row r="25" spans="2:9" ht="15" customHeight="1" x14ac:dyDescent="0.25">
      <c r="B25" s="5" t="s">
        <v>7</v>
      </c>
      <c r="C25" s="9">
        <v>24248217</v>
      </c>
      <c r="D25" s="9">
        <v>2267687.0349211642</v>
      </c>
      <c r="E25" s="9">
        <v>7294723.1818181826</v>
      </c>
      <c r="F25" s="9">
        <v>3869805.6852775188</v>
      </c>
      <c r="G25" s="9">
        <v>216507.57549696634</v>
      </c>
      <c r="H25" s="9">
        <v>123407.52248616517</v>
      </c>
      <c r="I25" s="9">
        <f t="shared" si="2"/>
        <v>38020348</v>
      </c>
    </row>
    <row r="26" spans="2:9" ht="15" customHeight="1" x14ac:dyDescent="0.25">
      <c r="B26" s="5" t="s">
        <v>8</v>
      </c>
      <c r="C26" s="9">
        <v>27816190</v>
      </c>
      <c r="D26" s="9">
        <v>25948850.990939107</v>
      </c>
      <c r="E26" s="9">
        <v>7294723.1818181826</v>
      </c>
      <c r="F26" s="9">
        <v>2169947.2560781655</v>
      </c>
      <c r="G26" s="9">
        <v>9148145.3438286446</v>
      </c>
      <c r="H26" s="9">
        <v>5143226.2273359001</v>
      </c>
      <c r="I26" s="9">
        <f t="shared" si="2"/>
        <v>77521083</v>
      </c>
    </row>
    <row r="27" spans="2:9" ht="15" customHeight="1" x14ac:dyDescent="0.25">
      <c r="B27" s="5" t="s">
        <v>9</v>
      </c>
      <c r="C27" s="9">
        <v>17668065</v>
      </c>
      <c r="D27" s="9">
        <v>3631984.0238096649</v>
      </c>
      <c r="E27" s="9">
        <v>7294723.1818181826</v>
      </c>
      <c r="F27" s="9">
        <v>2173931.9723655689</v>
      </c>
      <c r="G27" s="9">
        <v>2754137.3738200776</v>
      </c>
      <c r="H27" s="9">
        <v>1364474.4481865056</v>
      </c>
      <c r="I27" s="9">
        <f t="shared" si="2"/>
        <v>34887316</v>
      </c>
    </row>
    <row r="28" spans="2:9" ht="15" customHeight="1" x14ac:dyDescent="0.25">
      <c r="B28" s="5" t="s">
        <v>10</v>
      </c>
      <c r="C28" s="9">
        <v>17829843</v>
      </c>
      <c r="D28" s="9">
        <v>3245860.7677521622</v>
      </c>
      <c r="E28" s="9">
        <v>7294723.1818181826</v>
      </c>
      <c r="F28" s="9">
        <v>6524703.6830361625</v>
      </c>
      <c r="G28" s="9">
        <v>223290.56118118679</v>
      </c>
      <c r="H28" s="9">
        <v>97232.806212306023</v>
      </c>
      <c r="I28" s="9">
        <f t="shared" si="2"/>
        <v>35215654</v>
      </c>
    </row>
    <row r="29" spans="2:9" ht="15" customHeight="1" thickBot="1" x14ac:dyDescent="0.3">
      <c r="B29" s="15" t="s">
        <v>11</v>
      </c>
      <c r="C29" s="11">
        <v>12601920</v>
      </c>
      <c r="D29" s="11">
        <v>2092777.1645508439</v>
      </c>
      <c r="E29" s="11">
        <v>7294723.1818181826</v>
      </c>
      <c r="F29" s="11">
        <v>1120566.837038727</v>
      </c>
      <c r="G29" s="11">
        <v>1370001.9778552472</v>
      </c>
      <c r="H29" s="11">
        <v>671498.83873699978</v>
      </c>
      <c r="I29" s="11">
        <f>Fondos!G6-SUM(I19:I28)</f>
        <v>25151488</v>
      </c>
    </row>
    <row r="30" spans="2:9" ht="15" customHeight="1" thickTop="1" x14ac:dyDescent="0.25">
      <c r="B30" s="12" t="s">
        <v>0</v>
      </c>
      <c r="C30" s="13">
        <f t="shared" ref="C30:I30" si="3">SUM(C19:C29)</f>
        <v>327123086</v>
      </c>
      <c r="D30" s="13">
        <f t="shared" si="3"/>
        <v>144435518</v>
      </c>
      <c r="E30" s="13">
        <f t="shared" si="3"/>
        <v>80241955</v>
      </c>
      <c r="F30" s="13">
        <f t="shared" si="3"/>
        <v>48145173</v>
      </c>
      <c r="G30" s="13">
        <f t="shared" si="3"/>
        <v>32096783</v>
      </c>
      <c r="H30" s="13">
        <f t="shared" si="3"/>
        <v>16048388.000000015</v>
      </c>
      <c r="I30" s="13">
        <f t="shared" si="3"/>
        <v>648090903</v>
      </c>
    </row>
    <row r="32" spans="2:9" ht="30" customHeight="1" x14ac:dyDescent="0.25">
      <c r="B32" s="1" t="s">
        <v>84</v>
      </c>
      <c r="C32" s="2"/>
      <c r="D32" s="2"/>
      <c r="E32" s="2"/>
      <c r="F32" s="2"/>
      <c r="G32" s="2"/>
      <c r="H32" s="2"/>
      <c r="I32" s="2"/>
    </row>
    <row r="33" spans="2:9" ht="30" customHeight="1" x14ac:dyDescent="0.25">
      <c r="B33" s="4" t="s">
        <v>12</v>
      </c>
      <c r="C33" s="4" t="s">
        <v>55</v>
      </c>
      <c r="D33" s="4" t="s">
        <v>56</v>
      </c>
      <c r="E33" s="4" t="s">
        <v>57</v>
      </c>
      <c r="F33" s="4" t="s">
        <v>60</v>
      </c>
      <c r="G33" s="4" t="s">
        <v>58</v>
      </c>
      <c r="H33" s="4" t="s">
        <v>59</v>
      </c>
      <c r="I33" s="4" t="s">
        <v>0</v>
      </c>
    </row>
    <row r="34" spans="2:9" ht="15" customHeight="1" x14ac:dyDescent="0.25">
      <c r="B34" s="5" t="s">
        <v>1</v>
      </c>
      <c r="C34" s="9">
        <v>4345866</v>
      </c>
      <c r="D34" s="9">
        <v>10651018.471722862</v>
      </c>
      <c r="E34" s="9">
        <v>4277658.1818181826</v>
      </c>
      <c r="F34" s="9">
        <v>6258321.1857483825</v>
      </c>
      <c r="G34" s="9">
        <v>560648.26297575806</v>
      </c>
      <c r="H34" s="9">
        <v>371905.89773481339</v>
      </c>
      <c r="I34" s="9">
        <f>ROUND(SUM(C34:H34),0)</f>
        <v>26465418</v>
      </c>
    </row>
    <row r="35" spans="2:9" ht="15" customHeight="1" x14ac:dyDescent="0.25">
      <c r="B35" s="5" t="s">
        <v>2</v>
      </c>
      <c r="C35" s="9">
        <v>8679084</v>
      </c>
      <c r="D35" s="9">
        <v>41551544.588572577</v>
      </c>
      <c r="E35" s="9">
        <v>4277658.1818181826</v>
      </c>
      <c r="F35" s="9">
        <v>587763.58025147009</v>
      </c>
      <c r="G35" s="9">
        <v>8103534.4853021847</v>
      </c>
      <c r="H35" s="9">
        <v>3795993.1640555859</v>
      </c>
      <c r="I35" s="9">
        <f t="shared" ref="I35:I43" si="4">ROUND(SUM(C35:H35),0)</f>
        <v>66995578</v>
      </c>
    </row>
    <row r="36" spans="2:9" ht="15" customHeight="1" x14ac:dyDescent="0.25">
      <c r="B36" s="5" t="s">
        <v>3</v>
      </c>
      <c r="C36" s="9">
        <v>3863915</v>
      </c>
      <c r="D36" s="9">
        <v>4040082.3592537078</v>
      </c>
      <c r="E36" s="9">
        <v>4277658.1818181826</v>
      </c>
      <c r="F36" s="9">
        <v>308185.91077975451</v>
      </c>
      <c r="G36" s="9">
        <v>778327.78793079418</v>
      </c>
      <c r="H36" s="9">
        <v>376856.76021756046</v>
      </c>
      <c r="I36" s="9">
        <f t="shared" si="4"/>
        <v>13645026</v>
      </c>
    </row>
    <row r="37" spans="2:9" ht="15" customHeight="1" x14ac:dyDescent="0.25">
      <c r="B37" s="5" t="s">
        <v>4</v>
      </c>
      <c r="C37" s="9">
        <v>2254680</v>
      </c>
      <c r="D37" s="9">
        <v>1034158.2425251012</v>
      </c>
      <c r="E37" s="9">
        <v>4277658.1818181826</v>
      </c>
      <c r="F37" s="9">
        <v>544693.3361629881</v>
      </c>
      <c r="G37" s="9">
        <v>1238572.5700309896</v>
      </c>
      <c r="H37" s="9">
        <v>474713.66946273856</v>
      </c>
      <c r="I37" s="9">
        <f t="shared" si="4"/>
        <v>9824476</v>
      </c>
    </row>
    <row r="38" spans="2:9" ht="15" customHeight="1" x14ac:dyDescent="0.25">
      <c r="B38" s="5" t="s">
        <v>5</v>
      </c>
      <c r="C38" s="9">
        <v>2549612</v>
      </c>
      <c r="D38" s="9">
        <v>3828746.8390056971</v>
      </c>
      <c r="E38" s="9">
        <v>4277658.1818181826</v>
      </c>
      <c r="F38" s="9">
        <v>8170905.2652493799</v>
      </c>
      <c r="G38" s="9">
        <v>78396.809354406592</v>
      </c>
      <c r="H38" s="9">
        <v>49356.904572334141</v>
      </c>
      <c r="I38" s="9">
        <f t="shared" si="4"/>
        <v>18954676</v>
      </c>
    </row>
    <row r="39" spans="2:9" ht="15" customHeight="1" x14ac:dyDescent="0.25">
      <c r="B39" s="5" t="s">
        <v>6</v>
      </c>
      <c r="C39" s="9">
        <v>2345977</v>
      </c>
      <c r="D39" s="9">
        <v>1785365.7572289337</v>
      </c>
      <c r="E39" s="9">
        <v>4277658.1818181826</v>
      </c>
      <c r="F39" s="9">
        <v>3062913.252626658</v>
      </c>
      <c r="G39" s="9">
        <v>21390.428780166825</v>
      </c>
      <c r="H39" s="9">
        <v>2714.3795460592955</v>
      </c>
      <c r="I39" s="9">
        <f t="shared" si="4"/>
        <v>11496019</v>
      </c>
    </row>
    <row r="40" spans="2:9" ht="15" customHeight="1" x14ac:dyDescent="0.25">
      <c r="B40" s="5" t="s">
        <v>7</v>
      </c>
      <c r="C40" s="9">
        <v>2567749</v>
      </c>
      <c r="D40" s="9">
        <v>1329781.8078418288</v>
      </c>
      <c r="E40" s="9">
        <v>4277658.1818181826</v>
      </c>
      <c r="F40" s="9">
        <v>2269271.3795182211</v>
      </c>
      <c r="G40" s="9">
        <v>126961.00989960662</v>
      </c>
      <c r="H40" s="9">
        <v>72366.620922161266</v>
      </c>
      <c r="I40" s="9">
        <f t="shared" si="4"/>
        <v>10643788</v>
      </c>
    </row>
    <row r="41" spans="2:9" ht="15" customHeight="1" x14ac:dyDescent="0.25">
      <c r="B41" s="5" t="s">
        <v>8</v>
      </c>
      <c r="C41" s="9">
        <v>2947605</v>
      </c>
      <c r="D41" s="9">
        <v>15216522.143827856</v>
      </c>
      <c r="E41" s="9">
        <v>4277658.1818181826</v>
      </c>
      <c r="F41" s="9">
        <v>1272466.7861273098</v>
      </c>
      <c r="G41" s="9">
        <v>5364513.3150416836</v>
      </c>
      <c r="H41" s="9">
        <v>3016009.573184967</v>
      </c>
      <c r="I41" s="9">
        <f t="shared" si="4"/>
        <v>32094775</v>
      </c>
    </row>
    <row r="42" spans="2:9" ht="15" customHeight="1" x14ac:dyDescent="0.25">
      <c r="B42" s="5" t="s">
        <v>9</v>
      </c>
      <c r="C42" s="9">
        <v>1868717</v>
      </c>
      <c r="D42" s="9">
        <v>2129811.656925648</v>
      </c>
      <c r="E42" s="9">
        <v>4277658.1818181826</v>
      </c>
      <c r="F42" s="9">
        <v>1274803.4415983856</v>
      </c>
      <c r="G42" s="9">
        <v>1615038.4649582242</v>
      </c>
      <c r="H42" s="9">
        <v>800131.25469955988</v>
      </c>
      <c r="I42" s="9">
        <f t="shared" si="4"/>
        <v>11966160</v>
      </c>
    </row>
    <row r="43" spans="2:9" ht="15" customHeight="1" x14ac:dyDescent="0.25">
      <c r="B43" s="5" t="s">
        <v>10</v>
      </c>
      <c r="C43" s="9">
        <v>1913554</v>
      </c>
      <c r="D43" s="9">
        <v>1903387.254623692</v>
      </c>
      <c r="E43" s="9">
        <v>4277658.1818181826</v>
      </c>
      <c r="F43" s="9">
        <v>3826115.4517605379</v>
      </c>
      <c r="G43" s="9">
        <v>130938.58301974561</v>
      </c>
      <c r="H43" s="9">
        <v>57018.528777841479</v>
      </c>
      <c r="I43" s="9">
        <f t="shared" si="4"/>
        <v>12108672</v>
      </c>
    </row>
    <row r="44" spans="2:9" ht="15" customHeight="1" thickBot="1" x14ac:dyDescent="0.3">
      <c r="B44" s="15" t="s">
        <v>11</v>
      </c>
      <c r="C44" s="11">
        <v>1335708</v>
      </c>
      <c r="D44" s="11">
        <v>1227213.8784721084</v>
      </c>
      <c r="E44" s="11">
        <v>4277658.1818181826</v>
      </c>
      <c r="F44" s="11">
        <v>657105.41017691488</v>
      </c>
      <c r="G44" s="11">
        <v>803375.2827064374</v>
      </c>
      <c r="H44" s="11">
        <v>393778.24682635628</v>
      </c>
      <c r="I44" s="11">
        <f>Fondos!G7-SUM(I34:I43)</f>
        <v>8694839</v>
      </c>
    </row>
    <row r="45" spans="2:9" ht="15" customHeight="1" thickTop="1" x14ac:dyDescent="0.25">
      <c r="B45" s="12" t="s">
        <v>0</v>
      </c>
      <c r="C45" s="13">
        <f t="shared" ref="C45:I45" si="5">SUM(C34:C44)</f>
        <v>34672467</v>
      </c>
      <c r="D45" s="13">
        <f t="shared" si="5"/>
        <v>84697633</v>
      </c>
      <c r="E45" s="13">
        <f t="shared" si="5"/>
        <v>47054240</v>
      </c>
      <c r="F45" s="13">
        <f t="shared" si="5"/>
        <v>28232545.000000004</v>
      </c>
      <c r="G45" s="13">
        <f t="shared" si="5"/>
        <v>18821696.999999993</v>
      </c>
      <c r="H45" s="13">
        <f t="shared" si="5"/>
        <v>9410844.9999999776</v>
      </c>
      <c r="I45" s="13">
        <f t="shared" si="5"/>
        <v>222889427</v>
      </c>
    </row>
    <row r="47" spans="2:9" ht="30" customHeight="1" x14ac:dyDescent="0.25">
      <c r="B47" s="1" t="s">
        <v>85</v>
      </c>
      <c r="C47" s="2"/>
      <c r="D47" s="2"/>
      <c r="E47" s="2"/>
      <c r="F47" s="2"/>
      <c r="G47" s="2"/>
      <c r="H47" s="2"/>
      <c r="I47" s="2"/>
    </row>
    <row r="48" spans="2:9" ht="30" customHeight="1" x14ac:dyDescent="0.25">
      <c r="B48" s="4" t="s">
        <v>12</v>
      </c>
      <c r="C48" s="4" t="s">
        <v>55</v>
      </c>
      <c r="D48" s="4" t="s">
        <v>56</v>
      </c>
      <c r="E48" s="4" t="s">
        <v>57</v>
      </c>
      <c r="F48" s="4" t="s">
        <v>60</v>
      </c>
      <c r="G48" s="4" t="s">
        <v>58</v>
      </c>
      <c r="H48" s="4" t="s">
        <v>59</v>
      </c>
      <c r="I48" s="4" t="s">
        <v>0</v>
      </c>
    </row>
    <row r="49" spans="2:10" ht="15" customHeight="1" x14ac:dyDescent="0.25">
      <c r="B49" s="5" t="s">
        <v>1</v>
      </c>
      <c r="C49" s="9">
        <v>3866158</v>
      </c>
      <c r="D49" s="9">
        <v>4412967.4094290314</v>
      </c>
      <c r="E49" s="9">
        <v>1772334.3636363635</v>
      </c>
      <c r="F49" s="9">
        <v>2592970.0125533771</v>
      </c>
      <c r="G49" s="9">
        <v>232289.73935582038</v>
      </c>
      <c r="H49" s="9">
        <v>154091.47502540611</v>
      </c>
      <c r="I49" s="9">
        <f>ROUND(SUM(C49:H49),0)</f>
        <v>13030811</v>
      </c>
    </row>
    <row r="50" spans="2:10" ht="15" customHeight="1" x14ac:dyDescent="0.25">
      <c r="B50" s="5" t="s">
        <v>2</v>
      </c>
      <c r="C50" s="9">
        <v>7714157</v>
      </c>
      <c r="D50" s="9">
        <v>17215781.999404196</v>
      </c>
      <c r="E50" s="9">
        <v>1772334.3636363635</v>
      </c>
      <c r="F50" s="9">
        <v>243524.30832947473</v>
      </c>
      <c r="G50" s="9">
        <v>3357484.6080155238</v>
      </c>
      <c r="H50" s="9">
        <v>1572769.7206144445</v>
      </c>
      <c r="I50" s="9">
        <f t="shared" ref="I50:I58" si="6">ROUND(SUM(C50:H50),0)</f>
        <v>31876052</v>
      </c>
    </row>
    <row r="51" spans="2:10" ht="15" customHeight="1" x14ac:dyDescent="0.25">
      <c r="B51" s="5" t="s">
        <v>3</v>
      </c>
      <c r="C51" s="9">
        <v>3433350</v>
      </c>
      <c r="D51" s="9">
        <v>1673901.1231769901</v>
      </c>
      <c r="E51" s="9">
        <v>1772334.3636363635</v>
      </c>
      <c r="F51" s="9">
        <v>127688.68858362915</v>
      </c>
      <c r="G51" s="9">
        <v>322479.47765362822</v>
      </c>
      <c r="H51" s="9">
        <v>156142.3469493892</v>
      </c>
      <c r="I51" s="9">
        <f t="shared" si="6"/>
        <v>7485896</v>
      </c>
    </row>
    <row r="52" spans="2:10" ht="15" customHeight="1" x14ac:dyDescent="0.25">
      <c r="B52" s="5" t="s">
        <v>4</v>
      </c>
      <c r="C52" s="9">
        <v>2003296</v>
      </c>
      <c r="D52" s="9">
        <v>428476.07790482696</v>
      </c>
      <c r="E52" s="9">
        <v>1772334.3636363635</v>
      </c>
      <c r="F52" s="9">
        <v>225679.29078561504</v>
      </c>
      <c r="G52" s="9">
        <v>513169.69741188234</v>
      </c>
      <c r="H52" s="9">
        <v>196684.57026131172</v>
      </c>
      <c r="I52" s="9">
        <f t="shared" si="6"/>
        <v>5139640</v>
      </c>
    </row>
    <row r="53" spans="2:10" ht="15" customHeight="1" x14ac:dyDescent="0.25">
      <c r="B53" s="5" t="s">
        <v>5</v>
      </c>
      <c r="C53" s="9">
        <v>2266419</v>
      </c>
      <c r="D53" s="9">
        <v>1586339.84762525</v>
      </c>
      <c r="E53" s="9">
        <v>1772334.3636363635</v>
      </c>
      <c r="F53" s="9">
        <v>3385398.6875032154</v>
      </c>
      <c r="G53" s="9">
        <v>32481.638870341911</v>
      </c>
      <c r="H53" s="9">
        <v>20451.462364830077</v>
      </c>
      <c r="I53" s="9">
        <f t="shared" si="6"/>
        <v>9063425</v>
      </c>
    </row>
    <row r="54" spans="2:10" ht="15" customHeight="1" x14ac:dyDescent="0.25">
      <c r="B54" s="5" t="s">
        <v>6</v>
      </c>
      <c r="C54" s="9">
        <v>2084818</v>
      </c>
      <c r="D54" s="9">
        <v>739719.0157428612</v>
      </c>
      <c r="E54" s="9">
        <v>1772334.3636363635</v>
      </c>
      <c r="F54" s="9">
        <v>1269037.1713741834</v>
      </c>
      <c r="G54" s="9">
        <v>8862.5568902708565</v>
      </c>
      <c r="H54" s="9">
        <v>1125.8923563212156</v>
      </c>
      <c r="I54" s="9">
        <f t="shared" si="6"/>
        <v>5875897</v>
      </c>
    </row>
    <row r="55" spans="2:10" ht="15" customHeight="1" x14ac:dyDescent="0.25">
      <c r="B55" s="5" t="s">
        <v>7</v>
      </c>
      <c r="C55" s="9">
        <v>2281655</v>
      </c>
      <c r="D55" s="9">
        <v>550959.87254525733</v>
      </c>
      <c r="E55" s="9">
        <v>1772334.3636363635</v>
      </c>
      <c r="F55" s="9">
        <v>940212.63255646441</v>
      </c>
      <c r="G55" s="9">
        <v>52602.927442239416</v>
      </c>
      <c r="H55" s="9">
        <v>29981.203819675371</v>
      </c>
      <c r="I55" s="9">
        <f t="shared" si="6"/>
        <v>5627746</v>
      </c>
    </row>
    <row r="56" spans="2:10" ht="15" customHeight="1" x14ac:dyDescent="0.25">
      <c r="B56" s="5" t="s">
        <v>8</v>
      </c>
      <c r="C56" s="9">
        <v>2620391</v>
      </c>
      <c r="D56" s="9">
        <v>6304562.9376986362</v>
      </c>
      <c r="E56" s="9">
        <v>1772334.3636363635</v>
      </c>
      <c r="F56" s="9">
        <v>527212.98899007041</v>
      </c>
      <c r="G56" s="9">
        <v>2222643.8250389127</v>
      </c>
      <c r="H56" s="9">
        <v>1249604.8846360184</v>
      </c>
      <c r="I56" s="9">
        <f t="shared" si="6"/>
        <v>14696750</v>
      </c>
    </row>
    <row r="57" spans="2:10" ht="15" customHeight="1" x14ac:dyDescent="0.25">
      <c r="B57" s="5" t="s">
        <v>9</v>
      </c>
      <c r="C57" s="9">
        <v>1663812</v>
      </c>
      <c r="D57" s="9">
        <v>882431.05156446376</v>
      </c>
      <c r="E57" s="9">
        <v>1772334.3636363635</v>
      </c>
      <c r="F57" s="9">
        <v>528181.12044039718</v>
      </c>
      <c r="G57" s="9">
        <v>669148.35708853672</v>
      </c>
      <c r="H57" s="9">
        <v>331515.10727023799</v>
      </c>
      <c r="I57" s="9">
        <f t="shared" si="6"/>
        <v>5847422</v>
      </c>
    </row>
    <row r="58" spans="2:10" ht="15" customHeight="1" x14ac:dyDescent="0.25">
      <c r="B58" s="5" t="s">
        <v>10</v>
      </c>
      <c r="C58" s="9">
        <v>1676990</v>
      </c>
      <c r="D58" s="9">
        <v>788618.09736569459</v>
      </c>
      <c r="E58" s="9">
        <v>1772334.3636363635</v>
      </c>
      <c r="F58" s="9">
        <v>1585249.8356227814</v>
      </c>
      <c r="G58" s="9">
        <v>54250.929379214569</v>
      </c>
      <c r="H58" s="9">
        <v>23623.773995946161</v>
      </c>
      <c r="I58" s="9">
        <f t="shared" si="6"/>
        <v>5901067</v>
      </c>
    </row>
    <row r="59" spans="2:10" ht="15" customHeight="1" thickBot="1" x14ac:dyDescent="0.3">
      <c r="B59" s="15" t="s">
        <v>11</v>
      </c>
      <c r="C59" s="11">
        <v>1186428</v>
      </c>
      <c r="D59" s="11">
        <v>508463.56754279503</v>
      </c>
      <c r="E59" s="11">
        <v>1772334.3636363635</v>
      </c>
      <c r="F59" s="11">
        <v>272254.26326079125</v>
      </c>
      <c r="G59" s="11">
        <v>332857.24285362859</v>
      </c>
      <c r="H59" s="11">
        <v>163146.56270642206</v>
      </c>
      <c r="I59" s="11">
        <f>Fondos!G8-SUM(I49:I58)</f>
        <v>4235484</v>
      </c>
    </row>
    <row r="60" spans="2:10" ht="15" customHeight="1" thickTop="1" x14ac:dyDescent="0.25">
      <c r="B60" s="12" t="s">
        <v>0</v>
      </c>
      <c r="C60" s="13">
        <f t="shared" ref="C60:I60" si="7">SUM(C49:C59)</f>
        <v>30797474</v>
      </c>
      <c r="D60" s="13">
        <f t="shared" si="7"/>
        <v>35092221</v>
      </c>
      <c r="E60" s="13">
        <f t="shared" si="7"/>
        <v>19495678</v>
      </c>
      <c r="F60" s="13">
        <f t="shared" si="7"/>
        <v>11697409</v>
      </c>
      <c r="G60" s="13">
        <f t="shared" si="7"/>
        <v>7798270.9999999991</v>
      </c>
      <c r="H60" s="13">
        <f t="shared" si="7"/>
        <v>3899137.0000000028</v>
      </c>
      <c r="I60" s="13">
        <f t="shared" si="7"/>
        <v>108780190</v>
      </c>
    </row>
    <row r="62" spans="2:10" ht="30" customHeight="1" x14ac:dyDescent="0.25">
      <c r="B62" s="1" t="s">
        <v>86</v>
      </c>
      <c r="C62" s="2"/>
      <c r="D62" s="2"/>
      <c r="E62" s="2"/>
      <c r="F62" s="2"/>
      <c r="G62" s="2"/>
      <c r="H62" s="2"/>
    </row>
    <row r="63" spans="2:10" ht="30" customHeight="1" x14ac:dyDescent="0.25">
      <c r="B63" s="4" t="s">
        <v>12</v>
      </c>
      <c r="C63" s="4" t="s">
        <v>61</v>
      </c>
      <c r="D63" s="4" t="s">
        <v>62</v>
      </c>
      <c r="E63" s="4" t="s">
        <v>63</v>
      </c>
      <c r="F63" s="4" t="s">
        <v>64</v>
      </c>
      <c r="G63" s="4" t="s">
        <v>65</v>
      </c>
      <c r="H63" s="4" t="s">
        <v>0</v>
      </c>
    </row>
    <row r="64" spans="2:10" ht="15" customHeight="1" x14ac:dyDescent="0.25">
      <c r="B64" s="5" t="s">
        <v>1</v>
      </c>
      <c r="C64" s="9">
        <v>10132405.512087557</v>
      </c>
      <c r="D64" s="9">
        <v>1444046.0000000002</v>
      </c>
      <c r="E64" s="9">
        <v>2066748.0635721649</v>
      </c>
      <c r="F64" s="9">
        <v>185148.50568026002</v>
      </c>
      <c r="G64" s="9">
        <v>122817.91866001859</v>
      </c>
      <c r="H64" s="9">
        <f t="shared" ref="H64:H74" si="8">ROUND(SUM(C64:G64),0)</f>
        <v>13951166</v>
      </c>
      <c r="J64" s="14"/>
    </row>
    <row r="65" spans="2:10" ht="15" customHeight="1" x14ac:dyDescent="0.25">
      <c r="B65" s="5" t="s">
        <v>2</v>
      </c>
      <c r="C65" s="9">
        <v>39528341.871038251</v>
      </c>
      <c r="D65" s="9">
        <v>1444046.0000000002</v>
      </c>
      <c r="E65" s="9">
        <v>194103.0518039329</v>
      </c>
      <c r="F65" s="9">
        <v>2676111.5654201703</v>
      </c>
      <c r="G65" s="9">
        <v>1253588.5117376447</v>
      </c>
      <c r="H65" s="9">
        <f t="shared" si="8"/>
        <v>45096191</v>
      </c>
      <c r="J65" s="14"/>
    </row>
    <row r="66" spans="2:10" ht="15" customHeight="1" x14ac:dyDescent="0.25">
      <c r="B66" s="5" t="s">
        <v>3</v>
      </c>
      <c r="C66" s="9">
        <v>3843365.1086860229</v>
      </c>
      <c r="D66" s="9">
        <v>1444046.0000000002</v>
      </c>
      <c r="E66" s="9">
        <v>101775.3188786067</v>
      </c>
      <c r="F66" s="9">
        <v>257035.0010538424</v>
      </c>
      <c r="G66" s="9">
        <v>124454.571381527</v>
      </c>
      <c r="H66" s="9">
        <f t="shared" si="8"/>
        <v>5770676</v>
      </c>
      <c r="J66" s="14"/>
    </row>
    <row r="67" spans="2:10" ht="15" customHeight="1" x14ac:dyDescent="0.25">
      <c r="B67" s="5" t="s">
        <v>4</v>
      </c>
      <c r="C67" s="9">
        <v>983803.63387325522</v>
      </c>
      <c r="D67" s="9">
        <v>1444046.0000000002</v>
      </c>
      <c r="E67" s="9">
        <v>179879.53387868498</v>
      </c>
      <c r="F67" s="9">
        <v>409026.25703437265</v>
      </c>
      <c r="G67" s="9">
        <v>156770.57521368703</v>
      </c>
      <c r="H67" s="9">
        <f t="shared" si="8"/>
        <v>3173526</v>
      </c>
      <c r="J67" s="14"/>
    </row>
    <row r="68" spans="2:10" ht="15" customHeight="1" x14ac:dyDescent="0.25">
      <c r="B68" s="5" t="s">
        <v>5</v>
      </c>
      <c r="C68" s="9">
        <v>3642319.8099715551</v>
      </c>
      <c r="D68" s="9">
        <v>1444046.0000000002</v>
      </c>
      <c r="E68" s="9">
        <v>2698359.8529653219</v>
      </c>
      <c r="F68" s="9">
        <v>25889.765581412728</v>
      </c>
      <c r="G68" s="9">
        <v>16299.571481709369</v>
      </c>
      <c r="H68" s="9">
        <f t="shared" si="8"/>
        <v>7826915</v>
      </c>
      <c r="J68" s="14"/>
    </row>
    <row r="69" spans="2:10" ht="15" customHeight="1" x14ac:dyDescent="0.25">
      <c r="B69" s="5" t="s">
        <v>6</v>
      </c>
      <c r="C69" s="9">
        <v>1698433.8058999402</v>
      </c>
      <c r="D69" s="9">
        <v>1444046.0000000002</v>
      </c>
      <c r="E69" s="9">
        <v>1011496.5093468084</v>
      </c>
      <c r="F69" s="9">
        <v>7063.9760899056964</v>
      </c>
      <c r="G69" s="9">
        <v>896.70866334578022</v>
      </c>
      <c r="H69" s="9">
        <f t="shared" si="8"/>
        <v>4161937</v>
      </c>
      <c r="J69" s="14"/>
    </row>
    <row r="70" spans="2:10" ht="15" customHeight="1" x14ac:dyDescent="0.25">
      <c r="B70" s="5" t="s">
        <v>7</v>
      </c>
      <c r="C70" s="9">
        <v>1265032.8750646536</v>
      </c>
      <c r="D70" s="9">
        <v>1444046.0000000002</v>
      </c>
      <c r="E70" s="9">
        <v>749404.20763626532</v>
      </c>
      <c r="F70" s="9">
        <v>41927.609189052782</v>
      </c>
      <c r="G70" s="9">
        <v>23898.30811002804</v>
      </c>
      <c r="H70" s="9">
        <f t="shared" si="8"/>
        <v>3524309</v>
      </c>
      <c r="J70" s="14"/>
    </row>
    <row r="71" spans="2:10" ht="15" customHeight="1" x14ac:dyDescent="0.25">
      <c r="B71" s="5" t="s">
        <v>8</v>
      </c>
      <c r="C71" s="9">
        <v>14475608.436343674</v>
      </c>
      <c r="D71" s="9">
        <v>1444046.0000000002</v>
      </c>
      <c r="E71" s="9">
        <v>420219.44673873903</v>
      </c>
      <c r="F71" s="9">
        <v>1771577.1002482756</v>
      </c>
      <c r="G71" s="9">
        <v>996007.01666931063</v>
      </c>
      <c r="H71" s="9">
        <f t="shared" si="8"/>
        <v>19107458</v>
      </c>
      <c r="J71" s="14"/>
    </row>
    <row r="72" spans="2:10" ht="15" customHeight="1" x14ac:dyDescent="0.25">
      <c r="B72" s="5" t="s">
        <v>9</v>
      </c>
      <c r="C72" s="9">
        <v>2026108.1538478516</v>
      </c>
      <c r="D72" s="9">
        <v>1444046.0000000002</v>
      </c>
      <c r="E72" s="9">
        <v>420991.1038695809</v>
      </c>
      <c r="F72" s="9">
        <v>533350.36983087158</v>
      </c>
      <c r="G72" s="9">
        <v>264235.37245169561</v>
      </c>
      <c r="H72" s="9">
        <f t="shared" si="8"/>
        <v>4688731</v>
      </c>
      <c r="J72" s="14"/>
    </row>
    <row r="73" spans="2:10" ht="15" customHeight="1" x14ac:dyDescent="0.25">
      <c r="B73" s="5" t="s">
        <v>10</v>
      </c>
      <c r="C73" s="9">
        <v>1810708.6718127436</v>
      </c>
      <c r="D73" s="9">
        <v>1444046.0000000002</v>
      </c>
      <c r="E73" s="9">
        <v>1263536.4127582759</v>
      </c>
      <c r="F73" s="9">
        <v>43241.163101659025</v>
      </c>
      <c r="G73" s="9">
        <v>18829.752327321097</v>
      </c>
      <c r="H73" s="9">
        <f t="shared" si="8"/>
        <v>4580362</v>
      </c>
      <c r="J73" s="14"/>
    </row>
    <row r="74" spans="2:10" ht="15" customHeight="1" thickBot="1" x14ac:dyDescent="0.3">
      <c r="B74" s="15" t="s">
        <v>11</v>
      </c>
      <c r="C74" s="11">
        <v>1167459.1213744998</v>
      </c>
      <c r="D74" s="11">
        <v>1444046.0000000002</v>
      </c>
      <c r="E74" s="11">
        <v>217002.49855161941</v>
      </c>
      <c r="F74" s="11">
        <v>265306.68677017721</v>
      </c>
      <c r="G74" s="11">
        <v>130036.69330370333</v>
      </c>
      <c r="H74" s="11">
        <f t="shared" si="8"/>
        <v>3223851</v>
      </c>
      <c r="J74" s="14"/>
    </row>
    <row r="75" spans="2:10" ht="15" customHeight="1" thickTop="1" x14ac:dyDescent="0.25">
      <c r="B75" s="12" t="s">
        <v>0</v>
      </c>
      <c r="C75" s="13">
        <f t="shared" ref="C75:H75" si="9">SUM(C64:C74)</f>
        <v>80573587.000000015</v>
      </c>
      <c r="D75" s="13">
        <f t="shared" si="9"/>
        <v>15884506.000000002</v>
      </c>
      <c r="E75" s="13">
        <f t="shared" si="9"/>
        <v>9323516.0000000019</v>
      </c>
      <c r="F75" s="13">
        <f t="shared" si="9"/>
        <v>6215678</v>
      </c>
      <c r="G75" s="13">
        <f t="shared" si="9"/>
        <v>3107834.9999999912</v>
      </c>
      <c r="H75" s="13">
        <f t="shared" si="9"/>
        <v>115105122</v>
      </c>
      <c r="J75" s="14"/>
    </row>
    <row r="77" spans="2:10" ht="30" customHeight="1" x14ac:dyDescent="0.25">
      <c r="B77" s="1" t="s">
        <v>87</v>
      </c>
      <c r="C77" s="2"/>
      <c r="D77" s="2"/>
      <c r="E77" s="2"/>
      <c r="F77" s="2"/>
      <c r="G77" s="2"/>
      <c r="H77" s="2"/>
      <c r="I77" s="2"/>
    </row>
    <row r="78" spans="2:10" ht="30" customHeight="1" x14ac:dyDescent="0.25">
      <c r="B78" s="4" t="s">
        <v>12</v>
      </c>
      <c r="C78" s="4" t="s">
        <v>55</v>
      </c>
      <c r="D78" s="4" t="s">
        <v>56</v>
      </c>
      <c r="E78" s="4" t="s">
        <v>57</v>
      </c>
      <c r="F78" s="4" t="s">
        <v>60</v>
      </c>
      <c r="G78" s="4" t="s">
        <v>58</v>
      </c>
      <c r="H78" s="4" t="s">
        <v>59</v>
      </c>
      <c r="I78" s="4" t="s">
        <v>0</v>
      </c>
    </row>
    <row r="79" spans="2:10" ht="15" customHeight="1" x14ac:dyDescent="0.25">
      <c r="B79" s="5" t="s">
        <v>1</v>
      </c>
      <c r="C79" s="9">
        <v>3121.3160659776254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f>ROUND(SUM(C79:H79),0)</f>
        <v>3121</v>
      </c>
    </row>
    <row r="80" spans="2:10" ht="15" customHeight="1" x14ac:dyDescent="0.25">
      <c r="B80" s="5" t="s">
        <v>2</v>
      </c>
      <c r="C80" s="9">
        <v>6179.1050459541821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f t="shared" ref="I80:I88" si="10">ROUND(SUM(C80:H80),0)</f>
        <v>6179</v>
      </c>
    </row>
    <row r="81" spans="2:9" ht="15" customHeight="1" x14ac:dyDescent="0.25">
      <c r="B81" s="5" t="s">
        <v>3</v>
      </c>
      <c r="C81" s="9">
        <v>2805.8420038950089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f t="shared" si="10"/>
        <v>2806</v>
      </c>
    </row>
    <row r="82" spans="2:9" ht="15" customHeight="1" x14ac:dyDescent="0.25">
      <c r="B82" s="5" t="s">
        <v>4</v>
      </c>
      <c r="C82" s="9">
        <v>1619.7234719774983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f t="shared" si="10"/>
        <v>1620</v>
      </c>
    </row>
    <row r="83" spans="2:9" ht="15" customHeight="1" x14ac:dyDescent="0.25">
      <c r="B83" s="5" t="s">
        <v>5</v>
      </c>
      <c r="C83" s="9">
        <v>1810.4605493514916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f t="shared" si="10"/>
        <v>1810</v>
      </c>
    </row>
    <row r="84" spans="2:9" ht="15" customHeight="1" x14ac:dyDescent="0.25">
      <c r="B84" s="5" t="s">
        <v>6</v>
      </c>
      <c r="C84" s="9">
        <v>1690.2458772966575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f t="shared" si="10"/>
        <v>1690</v>
      </c>
    </row>
    <row r="85" spans="2:9" ht="15" customHeight="1" x14ac:dyDescent="0.25">
      <c r="B85" s="5" t="s">
        <v>7</v>
      </c>
      <c r="C85" s="9">
        <v>1863.1928145151023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f t="shared" si="10"/>
        <v>1863</v>
      </c>
    </row>
    <row r="86" spans="2:9" ht="15" customHeight="1" x14ac:dyDescent="0.25">
      <c r="B86" s="5" t="s">
        <v>8</v>
      </c>
      <c r="C86" s="9">
        <v>2075.7512630542442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f t="shared" si="10"/>
        <v>2076</v>
      </c>
    </row>
    <row r="87" spans="2:9" ht="15" customHeight="1" x14ac:dyDescent="0.25">
      <c r="B87" s="5" t="s">
        <v>9</v>
      </c>
      <c r="C87" s="9">
        <v>1374.6090502508418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f t="shared" si="10"/>
        <v>1375</v>
      </c>
    </row>
    <row r="88" spans="2:9" ht="15" customHeight="1" x14ac:dyDescent="0.25">
      <c r="B88" s="5" t="s">
        <v>10</v>
      </c>
      <c r="C88" s="9">
        <v>1340.5877274835057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f t="shared" si="10"/>
        <v>1341</v>
      </c>
    </row>
    <row r="89" spans="2:9" ht="15" customHeight="1" thickBot="1" x14ac:dyDescent="0.3">
      <c r="B89" s="15" t="s">
        <v>11</v>
      </c>
      <c r="C89" s="11">
        <v>1284.1661302438422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f>Fondos!G12-SUM(I79:I88)</f>
        <v>1284</v>
      </c>
    </row>
    <row r="90" spans="2:9" ht="15" customHeight="1" thickTop="1" x14ac:dyDescent="0.25">
      <c r="B90" s="12" t="s">
        <v>0</v>
      </c>
      <c r="C90" s="13">
        <f t="shared" ref="C90:I90" si="11">SUM(C79:C89)</f>
        <v>25164.999999999996</v>
      </c>
      <c r="D90" s="13">
        <f t="shared" si="11"/>
        <v>0</v>
      </c>
      <c r="E90" s="13">
        <f t="shared" si="11"/>
        <v>0</v>
      </c>
      <c r="F90" s="13">
        <f t="shared" si="11"/>
        <v>0</v>
      </c>
      <c r="G90" s="13">
        <f t="shared" si="11"/>
        <v>0</v>
      </c>
      <c r="H90" s="13">
        <f t="shared" si="11"/>
        <v>0</v>
      </c>
      <c r="I90" s="13">
        <f t="shared" si="11"/>
        <v>25165</v>
      </c>
    </row>
    <row r="92" spans="2:9" ht="30" customHeight="1" x14ac:dyDescent="0.25">
      <c r="B92" s="1" t="s">
        <v>88</v>
      </c>
      <c r="C92" s="2"/>
      <c r="D92" s="2"/>
      <c r="E92" s="2"/>
      <c r="F92" s="2"/>
      <c r="G92" s="2"/>
      <c r="H92" s="2"/>
      <c r="I92" s="2"/>
    </row>
    <row r="93" spans="2:9" ht="30" customHeight="1" x14ac:dyDescent="0.25">
      <c r="B93" s="4" t="s">
        <v>12</v>
      </c>
      <c r="C93" s="4" t="s">
        <v>55</v>
      </c>
      <c r="D93" s="4" t="s">
        <v>56</v>
      </c>
      <c r="E93" s="4" t="s">
        <v>57</v>
      </c>
      <c r="F93" s="4" t="s">
        <v>60</v>
      </c>
      <c r="G93" s="4" t="s">
        <v>58</v>
      </c>
      <c r="H93" s="4" t="s">
        <v>59</v>
      </c>
      <c r="I93" s="4" t="s">
        <v>0</v>
      </c>
    </row>
    <row r="94" spans="2:9" ht="15" customHeight="1" x14ac:dyDescent="0.25">
      <c r="B94" s="5" t="s">
        <v>1</v>
      </c>
      <c r="C94" s="9">
        <v>1091673</v>
      </c>
      <c r="D94" s="9">
        <v>371084.057259881</v>
      </c>
      <c r="E94" s="9">
        <v>149034.63636363638</v>
      </c>
      <c r="F94" s="9">
        <v>218040.82609814088</v>
      </c>
      <c r="G94" s="9">
        <v>19533.106910757258</v>
      </c>
      <c r="H94" s="9">
        <v>12957.373367584543</v>
      </c>
      <c r="I94" s="9">
        <f>ROUND(SUM(C94:H94),0)</f>
        <v>1862323</v>
      </c>
    </row>
    <row r="95" spans="2:9" ht="15" customHeight="1" x14ac:dyDescent="0.25">
      <c r="B95" s="5" t="s">
        <v>2</v>
      </c>
      <c r="C95" s="9">
        <v>2179639</v>
      </c>
      <c r="D95" s="9">
        <v>1447665.8539536111</v>
      </c>
      <c r="E95" s="9">
        <v>149034.63636363638</v>
      </c>
      <c r="F95" s="9">
        <v>20477.769162802459</v>
      </c>
      <c r="G95" s="9">
        <v>282328.89658174169</v>
      </c>
      <c r="H95" s="9">
        <v>132250.84393820865</v>
      </c>
      <c r="I95" s="9">
        <f t="shared" ref="I95:I103" si="12">ROUND(SUM(C95:H95),0)</f>
        <v>4211397</v>
      </c>
    </row>
    <row r="96" spans="2:9" ht="15" customHeight="1" x14ac:dyDescent="0.25">
      <c r="B96" s="5" t="s">
        <v>3</v>
      </c>
      <c r="C96" s="9">
        <v>970685</v>
      </c>
      <c r="D96" s="9">
        <v>140757.44563922749</v>
      </c>
      <c r="E96" s="9">
        <v>149034.63636363638</v>
      </c>
      <c r="F96" s="9">
        <v>10737.242238581282</v>
      </c>
      <c r="G96" s="9">
        <v>27117.108706573803</v>
      </c>
      <c r="H96" s="9">
        <v>13129.56705198111</v>
      </c>
      <c r="I96" s="9">
        <f t="shared" si="12"/>
        <v>1311461</v>
      </c>
    </row>
    <row r="97" spans="2:9" ht="15" customHeight="1" x14ac:dyDescent="0.25">
      <c r="B97" s="5" t="s">
        <v>4</v>
      </c>
      <c r="C97" s="9">
        <v>566304</v>
      </c>
      <c r="D97" s="9">
        <v>36030.323062888026</v>
      </c>
      <c r="E97" s="9">
        <v>149034.63636363638</v>
      </c>
      <c r="F97" s="9">
        <v>18977.195554869584</v>
      </c>
      <c r="G97" s="9">
        <v>43152.136597617166</v>
      </c>
      <c r="H97" s="9">
        <v>16535.708420988871</v>
      </c>
      <c r="I97" s="9">
        <f t="shared" si="12"/>
        <v>830034</v>
      </c>
    </row>
    <row r="98" spans="2:9" ht="15" customHeight="1" x14ac:dyDescent="0.25">
      <c r="B98" s="5" t="s">
        <v>5</v>
      </c>
      <c r="C98" s="9">
        <v>640281</v>
      </c>
      <c r="D98" s="9">
        <v>133394.46504681147</v>
      </c>
      <c r="E98" s="9">
        <v>149034.63636363638</v>
      </c>
      <c r="F98" s="9">
        <v>284675.53535950033</v>
      </c>
      <c r="G98" s="9">
        <v>2731.3618175752599</v>
      </c>
      <c r="H98" s="9">
        <v>1721.0014124766458</v>
      </c>
      <c r="I98" s="9">
        <f t="shared" si="12"/>
        <v>1211838</v>
      </c>
    </row>
    <row r="99" spans="2:9" ht="15" customHeight="1" x14ac:dyDescent="0.25">
      <c r="B99" s="5" t="s">
        <v>6</v>
      </c>
      <c r="C99" s="9">
        <v>589280</v>
      </c>
      <c r="D99" s="9">
        <v>62202.574396456388</v>
      </c>
      <c r="E99" s="9">
        <v>149034.63636363638</v>
      </c>
      <c r="F99" s="9">
        <v>106712.34601868691</v>
      </c>
      <c r="G99" s="9">
        <v>745.24717157289047</v>
      </c>
      <c r="H99" s="9">
        <v>92.196049647522159</v>
      </c>
      <c r="I99" s="9">
        <f t="shared" si="12"/>
        <v>908067</v>
      </c>
    </row>
    <row r="100" spans="2:9" ht="15" customHeight="1" x14ac:dyDescent="0.25">
      <c r="B100" s="5" t="s">
        <v>7</v>
      </c>
      <c r="C100" s="9">
        <v>645059</v>
      </c>
      <c r="D100" s="9">
        <v>46329.919512805536</v>
      </c>
      <c r="E100" s="9">
        <v>149034.63636363638</v>
      </c>
      <c r="F100" s="9">
        <v>79061.746999783019</v>
      </c>
      <c r="G100" s="9">
        <v>4423.3490829061184</v>
      </c>
      <c r="H100" s="9">
        <v>2520.3480408689938</v>
      </c>
      <c r="I100" s="9">
        <f t="shared" si="12"/>
        <v>926429</v>
      </c>
    </row>
    <row r="101" spans="2:9" ht="15" customHeight="1" x14ac:dyDescent="0.25">
      <c r="B101" s="5" t="s">
        <v>8</v>
      </c>
      <c r="C101" s="9">
        <v>740131</v>
      </c>
      <c r="D101" s="9">
        <v>530147.30840130558</v>
      </c>
      <c r="E101" s="9">
        <v>149034.63636363638</v>
      </c>
      <c r="F101" s="9">
        <v>44332.929070732425</v>
      </c>
      <c r="G101" s="9">
        <v>186900.80577565424</v>
      </c>
      <c r="H101" s="9">
        <v>105076.32038867124</v>
      </c>
      <c r="I101" s="9">
        <f t="shared" si="12"/>
        <v>1755623</v>
      </c>
    </row>
    <row r="102" spans="2:9" ht="15" customHeight="1" x14ac:dyDescent="0.25">
      <c r="B102" s="5" t="s">
        <v>9</v>
      </c>
      <c r="C102" s="9">
        <v>469654</v>
      </c>
      <c r="D102" s="9">
        <v>74203.152773569222</v>
      </c>
      <c r="E102" s="9">
        <v>149034.63636363638</v>
      </c>
      <c r="F102" s="9">
        <v>44414.33848934462</v>
      </c>
      <c r="G102" s="9">
        <v>56268.289914203051</v>
      </c>
      <c r="H102" s="9">
        <v>27875.58245924674</v>
      </c>
      <c r="I102" s="9">
        <f t="shared" si="12"/>
        <v>821450</v>
      </c>
    </row>
    <row r="103" spans="2:9" ht="15" customHeight="1" x14ac:dyDescent="0.25">
      <c r="B103" s="5" t="s">
        <v>10</v>
      </c>
      <c r="C103" s="9">
        <v>480420</v>
      </c>
      <c r="D103" s="9">
        <v>66314.471884326282</v>
      </c>
      <c r="E103" s="9">
        <v>149034.63636363638</v>
      </c>
      <c r="F103" s="9">
        <v>133302.42234107517</v>
      </c>
      <c r="G103" s="9">
        <v>4561.9285918992427</v>
      </c>
      <c r="H103" s="9">
        <v>1986.5408190629678</v>
      </c>
      <c r="I103" s="9">
        <f t="shared" si="12"/>
        <v>835620</v>
      </c>
    </row>
    <row r="104" spans="2:9" ht="15" customHeight="1" thickBot="1" x14ac:dyDescent="0.3">
      <c r="B104" s="15" t="s">
        <v>11</v>
      </c>
      <c r="C104" s="11">
        <v>335484</v>
      </c>
      <c r="D104" s="11">
        <v>42756.428069117894</v>
      </c>
      <c r="E104" s="11">
        <v>149034.63636363638</v>
      </c>
      <c r="F104" s="11">
        <v>22893.648666483245</v>
      </c>
      <c r="G104" s="11">
        <v>27989.768849499163</v>
      </c>
      <c r="H104" s="11">
        <v>13728.518051263294</v>
      </c>
      <c r="I104" s="11">
        <f>Fondos!G13-SUM(I94:I103)</f>
        <v>591887</v>
      </c>
    </row>
    <row r="105" spans="2:9" ht="15" customHeight="1" thickTop="1" x14ac:dyDescent="0.25">
      <c r="B105" s="12" t="s">
        <v>0</v>
      </c>
      <c r="C105" s="13">
        <f t="shared" ref="C105:I105" si="13">SUM(C94:C104)</f>
        <v>8708610</v>
      </c>
      <c r="D105" s="13">
        <f t="shared" si="13"/>
        <v>2950886.0000000005</v>
      </c>
      <c r="E105" s="13">
        <f t="shared" si="13"/>
        <v>1639381.0000000005</v>
      </c>
      <c r="F105" s="13">
        <f t="shared" si="13"/>
        <v>983625.99999999988</v>
      </c>
      <c r="G105" s="13">
        <f t="shared" si="13"/>
        <v>655751.99999999977</v>
      </c>
      <c r="H105" s="13">
        <f t="shared" si="13"/>
        <v>327874.00000000058</v>
      </c>
      <c r="I105" s="13">
        <f t="shared" si="13"/>
        <v>15266129</v>
      </c>
    </row>
    <row r="107" spans="2:9" ht="30" customHeight="1" x14ac:dyDescent="0.25">
      <c r="B107" s="1" t="s">
        <v>89</v>
      </c>
      <c r="C107" s="2"/>
      <c r="D107" s="2"/>
      <c r="E107" s="2"/>
      <c r="F107" s="2"/>
      <c r="G107" s="2"/>
      <c r="H107" s="2"/>
      <c r="I107" s="2"/>
    </row>
    <row r="108" spans="2:9" ht="30" customHeight="1" x14ac:dyDescent="0.25">
      <c r="B108" s="4" t="s">
        <v>12</v>
      </c>
      <c r="C108" s="4" t="s">
        <v>55</v>
      </c>
      <c r="D108" s="4" t="s">
        <v>56</v>
      </c>
      <c r="E108" s="4" t="s">
        <v>57</v>
      </c>
      <c r="F108" s="4" t="s">
        <v>60</v>
      </c>
      <c r="G108" s="4" t="s">
        <v>58</v>
      </c>
      <c r="H108" s="4" t="s">
        <v>59</v>
      </c>
      <c r="I108" s="4" t="s">
        <v>0</v>
      </c>
    </row>
    <row r="109" spans="2:9" ht="15" customHeight="1" x14ac:dyDescent="0.25">
      <c r="B109" s="5" t="s">
        <v>1</v>
      </c>
      <c r="C109" s="9">
        <v>3623693</v>
      </c>
      <c r="D109" s="9">
        <v>3249338.0334502165</v>
      </c>
      <c r="E109" s="9">
        <v>1304998.1818181819</v>
      </c>
      <c r="F109" s="9">
        <v>1909244.7745917132</v>
      </c>
      <c r="G109" s="9">
        <v>171038.66037269105</v>
      </c>
      <c r="H109" s="9">
        <v>113460.34976719879</v>
      </c>
      <c r="I109" s="9">
        <f>ROUND(SUM(C109:H109),0)</f>
        <v>10371773</v>
      </c>
    </row>
    <row r="110" spans="2:9" ht="15" customHeight="1" x14ac:dyDescent="0.25">
      <c r="B110" s="5" t="s">
        <v>2</v>
      </c>
      <c r="C110" s="9">
        <v>7243869</v>
      </c>
      <c r="D110" s="9">
        <v>12676253.875504917</v>
      </c>
      <c r="E110" s="9">
        <v>1304998.1818181819</v>
      </c>
      <c r="F110" s="9">
        <v>179310.79453798337</v>
      </c>
      <c r="G110" s="9">
        <v>2472169.761649508</v>
      </c>
      <c r="H110" s="9">
        <v>1158053.3864894062</v>
      </c>
      <c r="I110" s="9">
        <f t="shared" ref="I110:I118" si="14">ROUND(SUM(C110:H110),0)</f>
        <v>25034655</v>
      </c>
    </row>
    <row r="111" spans="2:9" ht="15" customHeight="1" x14ac:dyDescent="0.25">
      <c r="B111" s="5" t="s">
        <v>3</v>
      </c>
      <c r="C111" s="9">
        <v>3259967</v>
      </c>
      <c r="D111" s="9">
        <v>1232519.9982561753</v>
      </c>
      <c r="E111" s="9">
        <v>1304998.1818181819</v>
      </c>
      <c r="F111" s="9">
        <v>94019.198167546885</v>
      </c>
      <c r="G111" s="9">
        <v>237446.81107534119</v>
      </c>
      <c r="H111" s="9">
        <v>114968.81068275589</v>
      </c>
      <c r="I111" s="9">
        <f t="shared" si="14"/>
        <v>6243920</v>
      </c>
    </row>
    <row r="112" spans="2:9" ht="15" customHeight="1" x14ac:dyDescent="0.25">
      <c r="B112" s="5" t="s">
        <v>4</v>
      </c>
      <c r="C112" s="9">
        <v>1893466</v>
      </c>
      <c r="D112" s="9">
        <v>315493.74540698662</v>
      </c>
      <c r="E112" s="9">
        <v>1304998.1818181819</v>
      </c>
      <c r="F112" s="9">
        <v>166171.22626948604</v>
      </c>
      <c r="G112" s="9">
        <v>377855.07802709716</v>
      </c>
      <c r="H112" s="9">
        <v>144821.76847824827</v>
      </c>
      <c r="I112" s="9">
        <f t="shared" si="14"/>
        <v>4202806</v>
      </c>
    </row>
    <row r="113" spans="2:9" ht="15" customHeight="1" x14ac:dyDescent="0.25">
      <c r="B113" s="5" t="s">
        <v>5</v>
      </c>
      <c r="C113" s="9">
        <v>2124017</v>
      </c>
      <c r="D113" s="9">
        <v>1168047.2395632903</v>
      </c>
      <c r="E113" s="9">
        <v>1304998.1818181819</v>
      </c>
      <c r="F113" s="9">
        <v>2492722.523875352</v>
      </c>
      <c r="G113" s="9">
        <v>23916.751615889247</v>
      </c>
      <c r="H113" s="9">
        <v>15057.303127286956</v>
      </c>
      <c r="I113" s="9">
        <f t="shared" si="14"/>
        <v>7128759</v>
      </c>
    </row>
    <row r="114" spans="2:9" ht="15" customHeight="1" x14ac:dyDescent="0.25">
      <c r="B114" s="5" t="s">
        <v>6</v>
      </c>
      <c r="C114" s="9">
        <v>1970687</v>
      </c>
      <c r="D114" s="9">
        <v>544666.86674004362</v>
      </c>
      <c r="E114" s="9">
        <v>1304998.1818181819</v>
      </c>
      <c r="F114" s="9">
        <v>934412.11293566052</v>
      </c>
      <c r="G114" s="9">
        <v>6525.6427692087318</v>
      </c>
      <c r="H114" s="9">
        <v>829.19573690462857</v>
      </c>
      <c r="I114" s="9">
        <f t="shared" si="14"/>
        <v>4762119</v>
      </c>
    </row>
    <row r="115" spans="2:9" ht="15" customHeight="1" x14ac:dyDescent="0.25">
      <c r="B115" s="5" t="s">
        <v>7</v>
      </c>
      <c r="C115" s="9">
        <v>2165440</v>
      </c>
      <c r="D115" s="9">
        <v>405680.50988570956</v>
      </c>
      <c r="E115" s="9">
        <v>1304998.1818181819</v>
      </c>
      <c r="F115" s="9">
        <v>692293.41142509482</v>
      </c>
      <c r="G115" s="9">
        <v>38732.379081198786</v>
      </c>
      <c r="H115" s="9">
        <v>22075.517789814621</v>
      </c>
      <c r="I115" s="9">
        <f t="shared" si="14"/>
        <v>4629220</v>
      </c>
    </row>
    <row r="116" spans="2:9" ht="15" customHeight="1" x14ac:dyDescent="0.25">
      <c r="B116" s="5" t="s">
        <v>8</v>
      </c>
      <c r="C116" s="9">
        <v>2445161</v>
      </c>
      <c r="D116" s="9">
        <v>4642149.8817267092</v>
      </c>
      <c r="E116" s="9">
        <v>1304998.1818181819</v>
      </c>
      <c r="F116" s="9">
        <v>388195.25079465203</v>
      </c>
      <c r="G116" s="9">
        <v>1636568.293436178</v>
      </c>
      <c r="H116" s="9">
        <v>920103.3922242783</v>
      </c>
      <c r="I116" s="9">
        <f t="shared" si="14"/>
        <v>11337176</v>
      </c>
    </row>
    <row r="117" spans="2:9" ht="15" customHeight="1" x14ac:dyDescent="0.25">
      <c r="B117" s="5" t="s">
        <v>9</v>
      </c>
      <c r="C117" s="9">
        <v>1568568</v>
      </c>
      <c r="D117" s="9">
        <v>649748.00666313246</v>
      </c>
      <c r="E117" s="9">
        <v>1304998.1818181819</v>
      </c>
      <c r="F117" s="9">
        <v>388908.10127256176</v>
      </c>
      <c r="G117" s="9">
        <v>492704.66661334556</v>
      </c>
      <c r="H117" s="9">
        <v>244099.04363277834</v>
      </c>
      <c r="I117" s="9">
        <f t="shared" si="14"/>
        <v>4649026</v>
      </c>
    </row>
    <row r="118" spans="2:9" ht="15" customHeight="1" x14ac:dyDescent="0.25">
      <c r="B118" s="5" t="s">
        <v>10</v>
      </c>
      <c r="C118" s="9">
        <v>1492148</v>
      </c>
      <c r="D118" s="9">
        <v>580672.03763216594</v>
      </c>
      <c r="E118" s="9">
        <v>1304998.1818181819</v>
      </c>
      <c r="F118" s="9">
        <v>1167244.4920042679</v>
      </c>
      <c r="G118" s="9">
        <v>39945.829336786963</v>
      </c>
      <c r="H118" s="9">
        <v>17392.459208597429</v>
      </c>
      <c r="I118" s="9">
        <f t="shared" si="14"/>
        <v>4602401</v>
      </c>
    </row>
    <row r="119" spans="2:9" ht="15" customHeight="1" thickBot="1" x14ac:dyDescent="0.3">
      <c r="B119" s="15" t="s">
        <v>11</v>
      </c>
      <c r="C119" s="11">
        <v>1113348</v>
      </c>
      <c r="D119" s="11">
        <v>374389.80517065537</v>
      </c>
      <c r="E119" s="11">
        <v>1304998.1818181819</v>
      </c>
      <c r="F119" s="11">
        <v>200465.11412568143</v>
      </c>
      <c r="G119" s="11">
        <v>245088.12602275456</v>
      </c>
      <c r="H119" s="11">
        <v>120131.77286272682</v>
      </c>
      <c r="I119" s="11">
        <f>Fondos!G14-SUM(I109:I118)</f>
        <v>3358421</v>
      </c>
    </row>
    <row r="120" spans="2:9" ht="15" customHeight="1" thickTop="1" x14ac:dyDescent="0.25">
      <c r="B120" s="12" t="s">
        <v>0</v>
      </c>
      <c r="C120" s="13">
        <f t="shared" ref="C120:I120" si="15">SUM(C109:C119)</f>
        <v>28900364</v>
      </c>
      <c r="D120" s="13">
        <f t="shared" si="15"/>
        <v>25838960</v>
      </c>
      <c r="E120" s="13">
        <f t="shared" si="15"/>
        <v>14354980</v>
      </c>
      <c r="F120" s="13">
        <f t="shared" si="15"/>
        <v>8612987</v>
      </c>
      <c r="G120" s="13">
        <f t="shared" si="15"/>
        <v>5741991.9999999991</v>
      </c>
      <c r="H120" s="13">
        <f t="shared" si="15"/>
        <v>2870992.9999999963</v>
      </c>
      <c r="I120" s="13">
        <f t="shared" si="15"/>
        <v>86320276</v>
      </c>
    </row>
    <row r="122" spans="2:9" ht="30" customHeight="1" x14ac:dyDescent="0.25">
      <c r="B122" s="1" t="s">
        <v>90</v>
      </c>
      <c r="C122" s="2"/>
      <c r="D122" s="2"/>
      <c r="E122" s="2"/>
      <c r="F122" s="2"/>
    </row>
    <row r="123" spans="2:9" ht="30" customHeight="1" x14ac:dyDescent="0.25">
      <c r="B123" s="4" t="s">
        <v>12</v>
      </c>
      <c r="C123" s="4" t="s">
        <v>71</v>
      </c>
      <c r="D123" s="4" t="s">
        <v>72</v>
      </c>
      <c r="E123" s="4" t="s">
        <v>73</v>
      </c>
      <c r="F123" s="4" t="s">
        <v>0</v>
      </c>
    </row>
    <row r="124" spans="2:9" ht="15" customHeight="1" x14ac:dyDescent="0.25">
      <c r="B124" s="5" t="s">
        <v>1</v>
      </c>
      <c r="C124" s="9">
        <v>2831518.0410885322</v>
      </c>
      <c r="D124" s="9">
        <v>643915.52038489678</v>
      </c>
      <c r="E124" s="9">
        <v>220474.4385265708</v>
      </c>
      <c r="F124" s="9">
        <f t="shared" ref="F124:F134" si="16">ROUND(SUM(C124:E124),0)</f>
        <v>3695908</v>
      </c>
      <c r="H124" s="14"/>
      <c r="I124" s="14"/>
    </row>
    <row r="125" spans="2:9" ht="15" customHeight="1" x14ac:dyDescent="0.25">
      <c r="B125" s="5" t="s">
        <v>2</v>
      </c>
      <c r="C125" s="9">
        <v>6848403.8261391548</v>
      </c>
      <c r="D125" s="9">
        <v>1478539.8609608407</v>
      </c>
      <c r="E125" s="9">
        <v>553784.31290000491</v>
      </c>
      <c r="F125" s="9">
        <f t="shared" si="16"/>
        <v>8880728</v>
      </c>
      <c r="H125" s="14"/>
      <c r="I125" s="14"/>
    </row>
    <row r="126" spans="2:9" ht="15" customHeight="1" x14ac:dyDescent="0.25">
      <c r="B126" s="5" t="s">
        <v>3</v>
      </c>
      <c r="C126" s="9">
        <v>1682700.4867171117</v>
      </c>
      <c r="D126" s="9">
        <v>437780.41380414175</v>
      </c>
      <c r="E126" s="9">
        <v>116749.09947874676</v>
      </c>
      <c r="F126" s="9">
        <f t="shared" si="16"/>
        <v>2237230</v>
      </c>
      <c r="H126" s="14"/>
      <c r="I126" s="14"/>
    </row>
    <row r="127" spans="2:9" ht="15" customHeight="1" x14ac:dyDescent="0.25">
      <c r="B127" s="5" t="s">
        <v>4</v>
      </c>
      <c r="C127" s="9">
        <v>1138674.3471012281</v>
      </c>
      <c r="D127" s="9">
        <v>280643.07768490835</v>
      </c>
      <c r="E127" s="9">
        <v>83063.575213863514</v>
      </c>
      <c r="F127" s="9">
        <f t="shared" si="16"/>
        <v>1502381</v>
      </c>
      <c r="H127" s="14"/>
      <c r="I127" s="14"/>
    </row>
    <row r="128" spans="2:9" ht="15" customHeight="1" x14ac:dyDescent="0.25">
      <c r="B128" s="5" t="s">
        <v>5</v>
      </c>
      <c r="C128" s="9">
        <v>1950219.0752089336</v>
      </c>
      <c r="D128" s="9">
        <v>424329.20700263488</v>
      </c>
      <c r="E128" s="9">
        <v>156851.71778843179</v>
      </c>
      <c r="F128" s="9">
        <f t="shared" si="16"/>
        <v>2531400</v>
      </c>
      <c r="H128" s="14"/>
      <c r="I128" s="14"/>
    </row>
    <row r="129" spans="2:9" ht="15" customHeight="1" x14ac:dyDescent="0.25">
      <c r="B129" s="5" t="s">
        <v>6</v>
      </c>
      <c r="C129" s="9">
        <v>1292699.827841732</v>
      </c>
      <c r="D129" s="9">
        <v>309512.86746545287</v>
      </c>
      <c r="E129" s="9">
        <v>96644.304692815058</v>
      </c>
      <c r="F129" s="9">
        <f t="shared" si="16"/>
        <v>1698857</v>
      </c>
      <c r="H129" s="14"/>
      <c r="I129" s="14"/>
    </row>
    <row r="130" spans="2:9" ht="15" customHeight="1" x14ac:dyDescent="0.25">
      <c r="B130" s="5" t="s">
        <v>7</v>
      </c>
      <c r="C130" s="9">
        <v>1251453.8734937375</v>
      </c>
      <c r="D130" s="9">
        <v>312462.73674440023</v>
      </c>
      <c r="E130" s="9">
        <v>90228.389761862345</v>
      </c>
      <c r="F130" s="9">
        <f t="shared" si="16"/>
        <v>1654145</v>
      </c>
      <c r="H130" s="14"/>
      <c r="I130" s="14"/>
    </row>
    <row r="131" spans="2:9" ht="15" customHeight="1" x14ac:dyDescent="0.25">
      <c r="B131" s="5" t="s">
        <v>8</v>
      </c>
      <c r="C131" s="9">
        <v>3114941.6060167039</v>
      </c>
      <c r="D131" s="9">
        <v>629566.61497702159</v>
      </c>
      <c r="E131" s="9">
        <v>263009.77900627442</v>
      </c>
      <c r="F131" s="9">
        <f t="shared" si="16"/>
        <v>4007518</v>
      </c>
      <c r="H131" s="14"/>
      <c r="I131" s="14"/>
    </row>
    <row r="132" spans="2:9" ht="15" customHeight="1" x14ac:dyDescent="0.25">
      <c r="B132" s="5" t="s">
        <v>9</v>
      </c>
      <c r="C132" s="9">
        <v>1268431.7678541765</v>
      </c>
      <c r="D132" s="9">
        <v>285432.44053519773</v>
      </c>
      <c r="E132" s="9">
        <v>99501.791610625805</v>
      </c>
      <c r="F132" s="9">
        <f t="shared" si="16"/>
        <v>1653366</v>
      </c>
      <c r="H132" s="14"/>
      <c r="I132" s="14"/>
    </row>
    <row r="133" spans="2:9" ht="15" customHeight="1" x14ac:dyDescent="0.25">
      <c r="B133" s="5" t="s">
        <v>10</v>
      </c>
      <c r="C133" s="9">
        <v>1279057.5481670836</v>
      </c>
      <c r="D133" s="9">
        <v>287655.33822116168</v>
      </c>
      <c r="E133" s="9">
        <v>100746.11361175473</v>
      </c>
      <c r="F133" s="9">
        <f t="shared" si="16"/>
        <v>1667459</v>
      </c>
      <c r="H133" s="14"/>
      <c r="I133" s="14"/>
    </row>
    <row r="134" spans="2:9" ht="15" customHeight="1" thickBot="1" x14ac:dyDescent="0.3">
      <c r="B134" s="15" t="s">
        <v>11</v>
      </c>
      <c r="C134" s="11">
        <v>917326.60037160688</v>
      </c>
      <c r="D134" s="11">
        <v>205545.92221934316</v>
      </c>
      <c r="E134" s="11">
        <v>72192.477409049869</v>
      </c>
      <c r="F134" s="11">
        <f t="shared" si="16"/>
        <v>1195065</v>
      </c>
      <c r="H134" s="14"/>
      <c r="I134" s="14"/>
    </row>
    <row r="135" spans="2:9" ht="15" customHeight="1" thickTop="1" x14ac:dyDescent="0.25">
      <c r="B135" s="12" t="s">
        <v>0</v>
      </c>
      <c r="C135" s="13">
        <f t="shared" ref="C135:F135" si="17">SUM(C124:C134)</f>
        <v>23575427</v>
      </c>
      <c r="D135" s="13">
        <f t="shared" si="17"/>
        <v>5295384</v>
      </c>
      <c r="E135" s="13">
        <f t="shared" si="17"/>
        <v>1853246</v>
      </c>
      <c r="F135" s="13">
        <f t="shared" si="17"/>
        <v>30724057</v>
      </c>
      <c r="H135" s="14"/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O187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1" style="3" bestFit="1" customWidth="1"/>
    <col min="3" max="14" width="9.85546875" style="3" customWidth="1"/>
    <col min="15" max="15" width="12.28515625" style="3" bestFit="1" customWidth="1"/>
    <col min="16" max="16384" width="11.42578125" style="3"/>
  </cols>
  <sheetData>
    <row r="1" spans="2:15" ht="30" customHeight="1" x14ac:dyDescent="0.25">
      <c r="B1" s="1" t="s">
        <v>91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30" customHeight="1" x14ac:dyDescent="0.25">
      <c r="B2" s="4" t="s">
        <v>50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4" t="s">
        <v>30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4" t="s">
        <v>0</v>
      </c>
    </row>
    <row r="3" spans="2:15" ht="15" customHeight="1" x14ac:dyDescent="0.25">
      <c r="B3" s="6" t="s">
        <v>67</v>
      </c>
      <c r="C3" s="7">
        <f>SUM(C4:C9)</f>
        <v>41017731</v>
      </c>
      <c r="D3" s="7">
        <f t="shared" ref="D3:O3" si="0">SUM(D4:D9)</f>
        <v>48931485</v>
      </c>
      <c r="E3" s="7">
        <f t="shared" si="0"/>
        <v>36602374</v>
      </c>
      <c r="F3" s="7">
        <f t="shared" si="0"/>
        <v>56621761</v>
      </c>
      <c r="G3" s="7">
        <f t="shared" si="0"/>
        <v>41062087</v>
      </c>
      <c r="H3" s="7">
        <f t="shared" si="0"/>
        <v>41665235</v>
      </c>
      <c r="I3" s="7">
        <f t="shared" si="0"/>
        <v>44028249</v>
      </c>
      <c r="J3" s="7">
        <f t="shared" si="0"/>
        <v>39212956</v>
      </c>
      <c r="K3" s="7">
        <f t="shared" si="0"/>
        <v>37848348</v>
      </c>
      <c r="L3" s="7">
        <f t="shared" si="0"/>
        <v>38922429</v>
      </c>
      <c r="M3" s="7">
        <f t="shared" si="0"/>
        <v>36605771</v>
      </c>
      <c r="N3" s="7">
        <f t="shared" si="0"/>
        <v>36561259</v>
      </c>
      <c r="O3" s="7">
        <f t="shared" si="0"/>
        <v>499079685</v>
      </c>
    </row>
    <row r="4" spans="2:15" ht="15" customHeight="1" x14ac:dyDescent="0.25">
      <c r="B4" s="8" t="s">
        <v>36</v>
      </c>
      <c r="C4" s="9">
        <v>25312135</v>
      </c>
      <c r="D4" s="9">
        <v>34617561</v>
      </c>
      <c r="E4" s="9">
        <v>25980699</v>
      </c>
      <c r="F4" s="9">
        <v>38404084</v>
      </c>
      <c r="G4" s="9">
        <v>29982880</v>
      </c>
      <c r="H4" s="9">
        <v>30708111</v>
      </c>
      <c r="I4" s="9">
        <v>28052800</v>
      </c>
      <c r="J4" s="9">
        <v>28551908</v>
      </c>
      <c r="K4" s="9">
        <v>27132255</v>
      </c>
      <c r="L4" s="9">
        <v>23962531</v>
      </c>
      <c r="M4" s="9">
        <v>26073665</v>
      </c>
      <c r="N4" s="9">
        <v>26533462</v>
      </c>
      <c r="O4" s="9">
        <f t="shared" ref="O4:O14" si="1">SUM(C4:N4)</f>
        <v>345312091</v>
      </c>
    </row>
    <row r="5" spans="2:15" ht="15" customHeight="1" x14ac:dyDescent="0.25">
      <c r="B5" s="8" t="s">
        <v>37</v>
      </c>
      <c r="C5" s="9">
        <v>5771599</v>
      </c>
      <c r="D5" s="9">
        <v>7944668</v>
      </c>
      <c r="E5" s="9">
        <v>5972122</v>
      </c>
      <c r="F5" s="9">
        <v>8736182</v>
      </c>
      <c r="G5" s="9">
        <v>6825301</v>
      </c>
      <c r="H5" s="9">
        <v>6994991</v>
      </c>
      <c r="I5" s="9">
        <v>6393416</v>
      </c>
      <c r="J5" s="9">
        <v>6502881</v>
      </c>
      <c r="K5" s="9">
        <v>6185940</v>
      </c>
      <c r="L5" s="9">
        <v>5471265</v>
      </c>
      <c r="M5" s="9">
        <v>5946176</v>
      </c>
      <c r="N5" s="9">
        <v>6022336</v>
      </c>
      <c r="O5" s="9">
        <f t="shared" si="1"/>
        <v>78766877</v>
      </c>
    </row>
    <row r="6" spans="2:15" ht="15" customHeight="1" x14ac:dyDescent="0.25">
      <c r="B6" s="8" t="s">
        <v>38</v>
      </c>
      <c r="C6" s="9">
        <v>4981441</v>
      </c>
      <c r="D6" s="9">
        <v>544953</v>
      </c>
      <c r="E6" s="9">
        <v>544953</v>
      </c>
      <c r="F6" s="9">
        <v>5913244</v>
      </c>
      <c r="G6" s="9">
        <v>532437</v>
      </c>
      <c r="H6" s="9">
        <v>532302</v>
      </c>
      <c r="I6" s="9">
        <v>5818700</v>
      </c>
      <c r="J6" s="9">
        <v>532302</v>
      </c>
      <c r="K6" s="9">
        <v>532302</v>
      </c>
      <c r="L6" s="9">
        <v>5456109</v>
      </c>
      <c r="M6" s="9">
        <v>532302</v>
      </c>
      <c r="N6" s="9">
        <v>544373</v>
      </c>
      <c r="O6" s="9">
        <f t="shared" si="1"/>
        <v>26465418</v>
      </c>
    </row>
    <row r="7" spans="2:15" ht="15" customHeight="1" x14ac:dyDescent="0.25">
      <c r="B7" s="8" t="s">
        <v>39</v>
      </c>
      <c r="C7" s="9">
        <v>915684</v>
      </c>
      <c r="D7" s="9">
        <v>2045639</v>
      </c>
      <c r="E7" s="9">
        <v>873644</v>
      </c>
      <c r="F7" s="9">
        <v>860908</v>
      </c>
      <c r="G7" s="9">
        <v>906316</v>
      </c>
      <c r="H7" s="9">
        <v>964586</v>
      </c>
      <c r="I7" s="9">
        <v>990241</v>
      </c>
      <c r="J7" s="9">
        <v>1065838</v>
      </c>
      <c r="K7" s="9">
        <v>1080534</v>
      </c>
      <c r="L7" s="9">
        <v>1244593</v>
      </c>
      <c r="M7" s="9">
        <v>1046750</v>
      </c>
      <c r="N7" s="9">
        <v>1036078</v>
      </c>
      <c r="O7" s="9">
        <f t="shared" si="1"/>
        <v>13030811</v>
      </c>
    </row>
    <row r="8" spans="2:15" ht="15" customHeight="1" x14ac:dyDescent="0.25">
      <c r="B8" s="8" t="s">
        <v>43</v>
      </c>
      <c r="C8" s="9">
        <v>1493509</v>
      </c>
      <c r="D8" s="9">
        <v>1053201</v>
      </c>
      <c r="E8" s="9">
        <v>1092368</v>
      </c>
      <c r="F8" s="9">
        <v>1023475</v>
      </c>
      <c r="G8" s="9">
        <v>1162018</v>
      </c>
      <c r="H8" s="9">
        <v>1140903</v>
      </c>
      <c r="I8" s="9">
        <v>1169296</v>
      </c>
      <c r="J8" s="9">
        <v>1141696</v>
      </c>
      <c r="K8" s="9">
        <v>1195636</v>
      </c>
      <c r="L8" s="9">
        <v>1190267</v>
      </c>
      <c r="M8" s="9">
        <v>1123320</v>
      </c>
      <c r="N8" s="9">
        <v>1165477</v>
      </c>
      <c r="O8" s="9">
        <f t="shared" si="1"/>
        <v>13951166</v>
      </c>
    </row>
    <row r="9" spans="2:15" ht="15" customHeight="1" x14ac:dyDescent="0.25">
      <c r="B9" s="8" t="s">
        <v>44</v>
      </c>
      <c r="C9" s="9">
        <v>2543363</v>
      </c>
      <c r="D9" s="9">
        <v>2725463</v>
      </c>
      <c r="E9" s="9">
        <v>2138588</v>
      </c>
      <c r="F9" s="9">
        <v>1683868</v>
      </c>
      <c r="G9" s="9">
        <v>1653135</v>
      </c>
      <c r="H9" s="9">
        <v>1324342</v>
      </c>
      <c r="I9" s="9">
        <v>1603796</v>
      </c>
      <c r="J9" s="9">
        <v>1418331</v>
      </c>
      <c r="K9" s="9">
        <v>1721681</v>
      </c>
      <c r="L9" s="9">
        <v>1597664</v>
      </c>
      <c r="M9" s="9">
        <v>1883558</v>
      </c>
      <c r="N9" s="9">
        <v>1259533</v>
      </c>
      <c r="O9" s="9">
        <f t="shared" si="1"/>
        <v>21553322</v>
      </c>
    </row>
    <row r="10" spans="2:15" ht="15" customHeight="1" x14ac:dyDescent="0.25">
      <c r="B10" s="6" t="s">
        <v>75</v>
      </c>
      <c r="C10" s="7">
        <f>SUM(C11:C14)</f>
        <v>1447819</v>
      </c>
      <c r="D10" s="7">
        <f t="shared" ref="D10:O10" si="2">SUM(D11:D14)</f>
        <v>1603959</v>
      </c>
      <c r="E10" s="7">
        <f t="shared" si="2"/>
        <v>1376787</v>
      </c>
      <c r="F10" s="7">
        <f t="shared" si="2"/>
        <v>1234382</v>
      </c>
      <c r="G10" s="7">
        <f t="shared" si="2"/>
        <v>1329584</v>
      </c>
      <c r="H10" s="7">
        <f t="shared" si="2"/>
        <v>1215072</v>
      </c>
      <c r="I10" s="7">
        <f t="shared" si="2"/>
        <v>1279745</v>
      </c>
      <c r="J10" s="7">
        <f t="shared" si="2"/>
        <v>1277831</v>
      </c>
      <c r="K10" s="7">
        <f t="shared" si="2"/>
        <v>1258536</v>
      </c>
      <c r="L10" s="7">
        <f t="shared" si="2"/>
        <v>1303205</v>
      </c>
      <c r="M10" s="7">
        <f t="shared" si="2"/>
        <v>1258353</v>
      </c>
      <c r="N10" s="7">
        <f t="shared" si="2"/>
        <v>1347852</v>
      </c>
      <c r="O10" s="7">
        <f t="shared" si="2"/>
        <v>15933125</v>
      </c>
    </row>
    <row r="11" spans="2:15" ht="15" customHeight="1" x14ac:dyDescent="0.25">
      <c r="B11" s="8" t="s">
        <v>41</v>
      </c>
      <c r="C11" s="9">
        <v>339</v>
      </c>
      <c r="D11" s="9">
        <v>485</v>
      </c>
      <c r="E11" s="9">
        <v>1036</v>
      </c>
      <c r="F11" s="9">
        <v>191</v>
      </c>
      <c r="G11" s="9">
        <v>69</v>
      </c>
      <c r="H11" s="9">
        <v>134</v>
      </c>
      <c r="I11" s="9">
        <v>88</v>
      </c>
      <c r="J11" s="9">
        <v>145</v>
      </c>
      <c r="K11" s="9">
        <v>195</v>
      </c>
      <c r="L11" s="9">
        <v>115</v>
      </c>
      <c r="M11" s="9">
        <v>133</v>
      </c>
      <c r="N11" s="9">
        <v>191</v>
      </c>
      <c r="O11" s="9">
        <f t="shared" ref="O11" si="3">SUM(C11:N11)</f>
        <v>3121</v>
      </c>
    </row>
    <row r="12" spans="2:15" ht="15" customHeight="1" x14ac:dyDescent="0.25">
      <c r="B12" s="8" t="s">
        <v>40</v>
      </c>
      <c r="C12" s="9">
        <v>154094</v>
      </c>
      <c r="D12" s="9">
        <v>157973</v>
      </c>
      <c r="E12" s="9">
        <v>157973</v>
      </c>
      <c r="F12" s="9">
        <v>154698</v>
      </c>
      <c r="G12" s="9">
        <v>154698</v>
      </c>
      <c r="H12" s="9">
        <v>154698</v>
      </c>
      <c r="I12" s="9">
        <v>154698</v>
      </c>
      <c r="J12" s="9">
        <v>154698</v>
      </c>
      <c r="K12" s="9">
        <v>154698</v>
      </c>
      <c r="L12" s="9">
        <v>154698</v>
      </c>
      <c r="M12" s="9">
        <v>154698</v>
      </c>
      <c r="N12" s="9">
        <v>154699</v>
      </c>
      <c r="O12" s="9">
        <f t="shared" si="1"/>
        <v>1862323</v>
      </c>
    </row>
    <row r="13" spans="2:15" ht="15" customHeight="1" x14ac:dyDescent="0.25">
      <c r="B13" s="8" t="s">
        <v>42</v>
      </c>
      <c r="C13" s="9">
        <v>911633</v>
      </c>
      <c r="D13" s="9">
        <v>1109285</v>
      </c>
      <c r="E13" s="9">
        <v>894099</v>
      </c>
      <c r="F13" s="9">
        <v>807478</v>
      </c>
      <c r="G13" s="9">
        <v>865584</v>
      </c>
      <c r="H13" s="9">
        <v>761476</v>
      </c>
      <c r="I13" s="9">
        <v>812550</v>
      </c>
      <c r="J13" s="9">
        <v>828156</v>
      </c>
      <c r="K13" s="9">
        <v>823924</v>
      </c>
      <c r="L13" s="9">
        <v>854593</v>
      </c>
      <c r="M13" s="9">
        <v>820292</v>
      </c>
      <c r="N13" s="9">
        <v>882703</v>
      </c>
      <c r="O13" s="9">
        <f t="shared" si="1"/>
        <v>10371773</v>
      </c>
    </row>
    <row r="14" spans="2:15" ht="15" customHeight="1" thickBot="1" x14ac:dyDescent="0.3">
      <c r="B14" s="10" t="s">
        <v>70</v>
      </c>
      <c r="C14" s="11">
        <v>381753</v>
      </c>
      <c r="D14" s="11">
        <v>336216</v>
      </c>
      <c r="E14" s="11">
        <v>323679</v>
      </c>
      <c r="F14" s="11">
        <v>272015</v>
      </c>
      <c r="G14" s="11">
        <v>309233</v>
      </c>
      <c r="H14" s="11">
        <v>298764</v>
      </c>
      <c r="I14" s="11">
        <v>312409</v>
      </c>
      <c r="J14" s="11">
        <v>294832</v>
      </c>
      <c r="K14" s="11">
        <v>279719</v>
      </c>
      <c r="L14" s="11">
        <v>293799</v>
      </c>
      <c r="M14" s="11">
        <v>283230</v>
      </c>
      <c r="N14" s="11">
        <v>310259</v>
      </c>
      <c r="O14" s="11">
        <f t="shared" si="1"/>
        <v>3695908</v>
      </c>
    </row>
    <row r="15" spans="2:15" ht="15" customHeight="1" thickTop="1" x14ac:dyDescent="0.25">
      <c r="B15" s="12" t="s">
        <v>0</v>
      </c>
      <c r="C15" s="13">
        <f>SUM(C3,C10)</f>
        <v>42465550</v>
      </c>
      <c r="D15" s="13">
        <f t="shared" ref="D15:O15" si="4">SUM(D3,D10)</f>
        <v>50535444</v>
      </c>
      <c r="E15" s="13">
        <f t="shared" si="4"/>
        <v>37979161</v>
      </c>
      <c r="F15" s="13">
        <f t="shared" si="4"/>
        <v>57856143</v>
      </c>
      <c r="G15" s="13">
        <f t="shared" si="4"/>
        <v>42391671</v>
      </c>
      <c r="H15" s="13">
        <f t="shared" si="4"/>
        <v>42880307</v>
      </c>
      <c r="I15" s="13">
        <f t="shared" si="4"/>
        <v>45307994</v>
      </c>
      <c r="J15" s="13">
        <f t="shared" si="4"/>
        <v>40490787</v>
      </c>
      <c r="K15" s="13">
        <f t="shared" si="4"/>
        <v>39106884</v>
      </c>
      <c r="L15" s="13">
        <f t="shared" si="4"/>
        <v>40225634</v>
      </c>
      <c r="M15" s="13">
        <f t="shared" si="4"/>
        <v>37864124</v>
      </c>
      <c r="N15" s="13">
        <f t="shared" si="4"/>
        <v>37909111</v>
      </c>
      <c r="O15" s="13">
        <f t="shared" si="4"/>
        <v>515012810</v>
      </c>
    </row>
    <row r="16" spans="2:15" ht="15" customHeight="1" x14ac:dyDescent="0.25">
      <c r="C16" s="14"/>
      <c r="D16" s="14"/>
      <c r="E16" s="14"/>
      <c r="F16" s="14"/>
      <c r="G16" s="14"/>
      <c r="H16" s="14"/>
      <c r="I16" s="14"/>
      <c r="J16" s="14"/>
      <c r="K16" s="14"/>
      <c r="M16" s="14"/>
      <c r="N16" s="14"/>
      <c r="O16" s="14"/>
    </row>
    <row r="17" spans="2:15" ht="15" customHeight="1" x14ac:dyDescent="0.25">
      <c r="C17" s="14"/>
      <c r="D17" s="14"/>
      <c r="E17" s="14"/>
      <c r="F17" s="14"/>
      <c r="G17" s="14"/>
      <c r="H17" s="14"/>
      <c r="I17" s="14"/>
      <c r="J17" s="14"/>
      <c r="K17" s="14"/>
      <c r="M17" s="14"/>
      <c r="N17" s="14"/>
      <c r="O17" s="14"/>
    </row>
    <row r="18" spans="2:15" ht="30" customHeight="1" x14ac:dyDescent="0.25">
      <c r="B18" s="1" t="s">
        <v>92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ht="30" customHeight="1" x14ac:dyDescent="0.25">
      <c r="B19" s="4" t="s">
        <v>50</v>
      </c>
      <c r="C19" s="4" t="s">
        <v>24</v>
      </c>
      <c r="D19" s="4" t="s">
        <v>25</v>
      </c>
      <c r="E19" s="4" t="s">
        <v>26</v>
      </c>
      <c r="F19" s="4" t="s">
        <v>27</v>
      </c>
      <c r="G19" s="4" t="s">
        <v>28</v>
      </c>
      <c r="H19" s="4" t="s">
        <v>29</v>
      </c>
      <c r="I19" s="4" t="s">
        <v>30</v>
      </c>
      <c r="J19" s="4" t="s">
        <v>31</v>
      </c>
      <c r="K19" s="4" t="s">
        <v>32</v>
      </c>
      <c r="L19" s="4" t="s">
        <v>33</v>
      </c>
      <c r="M19" s="4" t="s">
        <v>34</v>
      </c>
      <c r="N19" s="4" t="s">
        <v>35</v>
      </c>
      <c r="O19" s="4" t="s">
        <v>0</v>
      </c>
    </row>
    <row r="20" spans="2:15" ht="15" customHeight="1" x14ac:dyDescent="0.25">
      <c r="B20" s="6" t="s">
        <v>67</v>
      </c>
      <c r="C20" s="7">
        <f>SUM(C21:C26)</f>
        <v>108447132</v>
      </c>
      <c r="D20" s="7">
        <f t="shared" ref="D20" si="5">SUM(D21:D26)</f>
        <v>126482728</v>
      </c>
      <c r="E20" s="7">
        <f t="shared" ref="E20" si="6">SUM(E21:E26)</f>
        <v>94849179</v>
      </c>
      <c r="F20" s="7">
        <f t="shared" ref="F20" si="7">SUM(F21:F26)</f>
        <v>146892170</v>
      </c>
      <c r="G20" s="7">
        <f t="shared" ref="G20" si="8">SUM(G21:G26)</f>
        <v>105926027</v>
      </c>
      <c r="H20" s="7">
        <f t="shared" ref="H20" si="9">SUM(H21:H26)</f>
        <v>106523538</v>
      </c>
      <c r="I20" s="7">
        <f t="shared" ref="I20" si="10">SUM(I21:I26)</f>
        <v>113998523</v>
      </c>
      <c r="J20" s="7">
        <f t="shared" ref="J20" si="11">SUM(J21:J26)</f>
        <v>101475966</v>
      </c>
      <c r="K20" s="7">
        <f t="shared" ref="K20" si="12">SUM(K21:K26)</f>
        <v>98016131</v>
      </c>
      <c r="L20" s="7">
        <f t="shared" ref="L20" si="13">SUM(L21:L26)</f>
        <v>100207814</v>
      </c>
      <c r="M20" s="7">
        <f t="shared" ref="M20" si="14">SUM(M21:M26)</f>
        <v>95456955</v>
      </c>
      <c r="N20" s="7">
        <f t="shared" ref="N20" si="15">SUM(N21:N26)</f>
        <v>91854872</v>
      </c>
      <c r="O20" s="7">
        <f t="shared" ref="O20" si="16">SUM(O21:O26)</f>
        <v>1290131035</v>
      </c>
    </row>
    <row r="21" spans="2:15" ht="15" customHeight="1" x14ac:dyDescent="0.25">
      <c r="B21" s="8" t="s">
        <v>36</v>
      </c>
      <c r="C21" s="9">
        <v>60451046</v>
      </c>
      <c r="D21" s="9">
        <v>82717372</v>
      </c>
      <c r="E21" s="9">
        <v>61970512</v>
      </c>
      <c r="F21" s="9">
        <v>95272712</v>
      </c>
      <c r="G21" s="9">
        <v>73040309</v>
      </c>
      <c r="H21" s="9">
        <v>75078725</v>
      </c>
      <c r="I21" s="9">
        <v>68338404</v>
      </c>
      <c r="J21" s="9">
        <v>70297648</v>
      </c>
      <c r="K21" s="9">
        <v>65821101</v>
      </c>
      <c r="L21" s="9">
        <v>57297784</v>
      </c>
      <c r="M21" s="9">
        <v>63210642</v>
      </c>
      <c r="N21" s="9">
        <v>63160587</v>
      </c>
      <c r="O21" s="9">
        <f t="shared" ref="O21:O26" si="17">SUM(C21:N21)</f>
        <v>836656842</v>
      </c>
    </row>
    <row r="22" spans="2:15" ht="15" customHeight="1" x14ac:dyDescent="0.25">
      <c r="B22" s="8" t="s">
        <v>37</v>
      </c>
      <c r="C22" s="9">
        <v>12927629</v>
      </c>
      <c r="D22" s="9">
        <v>17968352</v>
      </c>
      <c r="E22" s="9">
        <v>13318443</v>
      </c>
      <c r="F22" s="9">
        <v>20875437</v>
      </c>
      <c r="G22" s="9">
        <v>15893686</v>
      </c>
      <c r="H22" s="9">
        <v>16330503</v>
      </c>
      <c r="I22" s="9">
        <v>14813998</v>
      </c>
      <c r="J22" s="9">
        <v>15269012</v>
      </c>
      <c r="K22" s="9">
        <v>14244248</v>
      </c>
      <c r="L22" s="9">
        <v>12316119</v>
      </c>
      <c r="M22" s="9">
        <v>13657876</v>
      </c>
      <c r="N22" s="9">
        <v>13755311</v>
      </c>
      <c r="O22" s="9">
        <f t="shared" si="17"/>
        <v>181370614</v>
      </c>
    </row>
    <row r="23" spans="2:15" ht="15" customHeight="1" x14ac:dyDescent="0.25">
      <c r="B23" s="8" t="s">
        <v>38</v>
      </c>
      <c r="C23" s="9">
        <v>12898365</v>
      </c>
      <c r="D23" s="9">
        <v>1172856</v>
      </c>
      <c r="E23" s="9">
        <v>1172856</v>
      </c>
      <c r="F23" s="9">
        <v>15374733</v>
      </c>
      <c r="G23" s="9">
        <v>1187763</v>
      </c>
      <c r="H23" s="9">
        <v>1188294</v>
      </c>
      <c r="I23" s="9">
        <v>15125474</v>
      </c>
      <c r="J23" s="9">
        <v>1188294</v>
      </c>
      <c r="K23" s="9">
        <v>1188294</v>
      </c>
      <c r="L23" s="9">
        <v>14169532</v>
      </c>
      <c r="M23" s="9">
        <v>1188294</v>
      </c>
      <c r="N23" s="9">
        <v>1140823</v>
      </c>
      <c r="O23" s="9">
        <f t="shared" si="17"/>
        <v>66995578</v>
      </c>
    </row>
    <row r="24" spans="2:15" ht="15" customHeight="1" x14ac:dyDescent="0.25">
      <c r="B24" s="8" t="s">
        <v>39</v>
      </c>
      <c r="C24" s="9">
        <v>2221987</v>
      </c>
      <c r="D24" s="9">
        <v>5016709</v>
      </c>
      <c r="E24" s="9">
        <v>2142331</v>
      </c>
      <c r="F24" s="9">
        <v>2050279</v>
      </c>
      <c r="G24" s="9">
        <v>2220143</v>
      </c>
      <c r="H24" s="9">
        <v>2364836</v>
      </c>
      <c r="I24" s="9">
        <v>2406318</v>
      </c>
      <c r="J24" s="9">
        <v>2598497</v>
      </c>
      <c r="K24" s="9">
        <v>2662184</v>
      </c>
      <c r="L24" s="9">
        <v>3078714</v>
      </c>
      <c r="M24" s="9">
        <v>2571227</v>
      </c>
      <c r="N24" s="9">
        <v>2542827</v>
      </c>
      <c r="O24" s="9">
        <f t="shared" si="17"/>
        <v>31876052</v>
      </c>
    </row>
    <row r="25" spans="2:15" ht="15" customHeight="1" x14ac:dyDescent="0.25">
      <c r="B25" s="8" t="s">
        <v>43</v>
      </c>
      <c r="C25" s="9">
        <v>4827665</v>
      </c>
      <c r="D25" s="9">
        <v>3404402</v>
      </c>
      <c r="E25" s="9">
        <v>3531005</v>
      </c>
      <c r="F25" s="9">
        <v>3308314</v>
      </c>
      <c r="G25" s="9">
        <v>3756144</v>
      </c>
      <c r="H25" s="9">
        <v>3687891</v>
      </c>
      <c r="I25" s="9">
        <v>3779670</v>
      </c>
      <c r="J25" s="9">
        <v>3690454</v>
      </c>
      <c r="K25" s="9">
        <v>3864811</v>
      </c>
      <c r="L25" s="9">
        <v>3847457</v>
      </c>
      <c r="M25" s="9">
        <v>3631054</v>
      </c>
      <c r="N25" s="9">
        <v>3767324</v>
      </c>
      <c r="O25" s="9">
        <f t="shared" si="17"/>
        <v>45096191</v>
      </c>
    </row>
    <row r="26" spans="2:15" ht="15" customHeight="1" x14ac:dyDescent="0.25">
      <c r="B26" s="8" t="s">
        <v>44</v>
      </c>
      <c r="C26" s="9">
        <v>15120440</v>
      </c>
      <c r="D26" s="9">
        <v>16203037</v>
      </c>
      <c r="E26" s="9">
        <v>12714032</v>
      </c>
      <c r="F26" s="9">
        <v>10010695</v>
      </c>
      <c r="G26" s="9">
        <v>9827982</v>
      </c>
      <c r="H26" s="9">
        <v>7873289</v>
      </c>
      <c r="I26" s="9">
        <v>9534659</v>
      </c>
      <c r="J26" s="9">
        <v>8432061</v>
      </c>
      <c r="K26" s="9">
        <v>10235493</v>
      </c>
      <c r="L26" s="9">
        <v>9498208</v>
      </c>
      <c r="M26" s="9">
        <v>11197862</v>
      </c>
      <c r="N26" s="9">
        <v>7488000</v>
      </c>
      <c r="O26" s="9">
        <f t="shared" si="17"/>
        <v>128135758</v>
      </c>
    </row>
    <row r="27" spans="2:15" ht="15" customHeight="1" x14ac:dyDescent="0.25">
      <c r="B27" s="6" t="s">
        <v>75</v>
      </c>
      <c r="C27" s="7">
        <f>SUM(C28:C31)</f>
        <v>3437537</v>
      </c>
      <c r="D27" s="7">
        <f t="shared" ref="D27:O27" si="18">SUM(D28:D31)</f>
        <v>3809511</v>
      </c>
      <c r="E27" s="7">
        <f t="shared" si="18"/>
        <v>3199391</v>
      </c>
      <c r="F27" s="7">
        <f t="shared" si="18"/>
        <v>3020322</v>
      </c>
      <c r="G27" s="7">
        <f t="shared" si="18"/>
        <v>3204286</v>
      </c>
      <c r="H27" s="7">
        <f t="shared" si="18"/>
        <v>2921729</v>
      </c>
      <c r="I27" s="7">
        <f t="shared" si="18"/>
        <v>3109252</v>
      </c>
      <c r="J27" s="7">
        <f t="shared" si="18"/>
        <v>3099531</v>
      </c>
      <c r="K27" s="7">
        <f t="shared" si="18"/>
        <v>3032638</v>
      </c>
      <c r="L27" s="7">
        <f t="shared" si="18"/>
        <v>3064243</v>
      </c>
      <c r="M27" s="7">
        <f t="shared" si="18"/>
        <v>3015823</v>
      </c>
      <c r="N27" s="7">
        <f t="shared" si="18"/>
        <v>3218697</v>
      </c>
      <c r="O27" s="7">
        <f t="shared" si="18"/>
        <v>38132960</v>
      </c>
    </row>
    <row r="28" spans="2:15" ht="15" customHeight="1" x14ac:dyDescent="0.25">
      <c r="B28" s="8" t="s">
        <v>41</v>
      </c>
      <c r="C28" s="9">
        <v>674</v>
      </c>
      <c r="D28" s="9">
        <v>962</v>
      </c>
      <c r="E28" s="9">
        <v>2003</v>
      </c>
      <c r="F28" s="9">
        <v>385</v>
      </c>
      <c r="G28" s="9">
        <v>140</v>
      </c>
      <c r="H28" s="9">
        <v>270</v>
      </c>
      <c r="I28" s="9">
        <v>178</v>
      </c>
      <c r="J28" s="9">
        <v>292</v>
      </c>
      <c r="K28" s="9">
        <v>392</v>
      </c>
      <c r="L28" s="9">
        <v>232</v>
      </c>
      <c r="M28" s="9">
        <v>268</v>
      </c>
      <c r="N28" s="9">
        <v>384</v>
      </c>
      <c r="O28" s="9">
        <f t="shared" ref="O28:O31" si="19">SUM(C28:N28)</f>
        <v>6180</v>
      </c>
    </row>
    <row r="29" spans="2:15" ht="15" customHeight="1" x14ac:dyDescent="0.25">
      <c r="B29" s="8" t="s">
        <v>40</v>
      </c>
      <c r="C29" s="9">
        <v>345473</v>
      </c>
      <c r="D29" s="9">
        <v>348178</v>
      </c>
      <c r="E29" s="9">
        <v>348178</v>
      </c>
      <c r="F29" s="9">
        <v>352174</v>
      </c>
      <c r="G29" s="9">
        <v>352174</v>
      </c>
      <c r="H29" s="9">
        <v>352174</v>
      </c>
      <c r="I29" s="9">
        <v>352174</v>
      </c>
      <c r="J29" s="9">
        <v>352174</v>
      </c>
      <c r="K29" s="9">
        <v>352174</v>
      </c>
      <c r="L29" s="9">
        <v>352174</v>
      </c>
      <c r="M29" s="9">
        <v>352174</v>
      </c>
      <c r="N29" s="9">
        <v>352176</v>
      </c>
      <c r="O29" s="9">
        <f t="shared" si="19"/>
        <v>4211397</v>
      </c>
    </row>
    <row r="30" spans="2:15" ht="15" customHeight="1" x14ac:dyDescent="0.25">
      <c r="B30" s="8" t="s">
        <v>42</v>
      </c>
      <c r="C30" s="9">
        <v>2178268</v>
      </c>
      <c r="D30" s="9">
        <v>2665656</v>
      </c>
      <c r="E30" s="9">
        <v>2087888</v>
      </c>
      <c r="F30" s="9">
        <v>1993108</v>
      </c>
      <c r="G30" s="9">
        <v>2105976</v>
      </c>
      <c r="H30" s="9">
        <v>1846107</v>
      </c>
      <c r="I30" s="9">
        <v>1994828</v>
      </c>
      <c r="J30" s="9">
        <v>2028645</v>
      </c>
      <c r="K30" s="9">
        <v>2008856</v>
      </c>
      <c r="L30" s="9">
        <v>2006088</v>
      </c>
      <c r="M30" s="9">
        <v>1984407</v>
      </c>
      <c r="N30" s="9">
        <v>2134828</v>
      </c>
      <c r="O30" s="9">
        <f t="shared" si="19"/>
        <v>25034655</v>
      </c>
    </row>
    <row r="31" spans="2:15" ht="15" customHeight="1" thickBot="1" x14ac:dyDescent="0.3">
      <c r="B31" s="10" t="s">
        <v>70</v>
      </c>
      <c r="C31" s="11">
        <v>913122</v>
      </c>
      <c r="D31" s="11">
        <v>794715</v>
      </c>
      <c r="E31" s="11">
        <v>761322</v>
      </c>
      <c r="F31" s="11">
        <v>674655</v>
      </c>
      <c r="G31" s="11">
        <v>745996</v>
      </c>
      <c r="H31" s="11">
        <v>723178</v>
      </c>
      <c r="I31" s="11">
        <v>762072</v>
      </c>
      <c r="J31" s="11">
        <v>718420</v>
      </c>
      <c r="K31" s="11">
        <v>671216</v>
      </c>
      <c r="L31" s="11">
        <v>705749</v>
      </c>
      <c r="M31" s="11">
        <v>678974</v>
      </c>
      <c r="N31" s="11">
        <v>731309</v>
      </c>
      <c r="O31" s="11">
        <f t="shared" si="19"/>
        <v>8880728</v>
      </c>
    </row>
    <row r="32" spans="2:15" ht="15" customHeight="1" thickTop="1" x14ac:dyDescent="0.25">
      <c r="B32" s="12" t="s">
        <v>0</v>
      </c>
      <c r="C32" s="13">
        <f>SUM(C20,C27)</f>
        <v>111884669</v>
      </c>
      <c r="D32" s="13">
        <f t="shared" ref="D32:O32" si="20">SUM(D20,D27)</f>
        <v>130292239</v>
      </c>
      <c r="E32" s="13">
        <f t="shared" si="20"/>
        <v>98048570</v>
      </c>
      <c r="F32" s="13">
        <f t="shared" si="20"/>
        <v>149912492</v>
      </c>
      <c r="G32" s="13">
        <f t="shared" si="20"/>
        <v>109130313</v>
      </c>
      <c r="H32" s="13">
        <f t="shared" si="20"/>
        <v>109445267</v>
      </c>
      <c r="I32" s="13">
        <f t="shared" si="20"/>
        <v>117107775</v>
      </c>
      <c r="J32" s="13">
        <f t="shared" si="20"/>
        <v>104575497</v>
      </c>
      <c r="K32" s="13">
        <f t="shared" si="20"/>
        <v>101048769</v>
      </c>
      <c r="L32" s="13">
        <f t="shared" si="20"/>
        <v>103272057</v>
      </c>
      <c r="M32" s="13">
        <f t="shared" si="20"/>
        <v>98472778</v>
      </c>
      <c r="N32" s="13">
        <f t="shared" si="20"/>
        <v>95073569</v>
      </c>
      <c r="O32" s="13">
        <f t="shared" si="20"/>
        <v>1328263995</v>
      </c>
    </row>
    <row r="35" spans="2:15" ht="30" customHeight="1" x14ac:dyDescent="0.25">
      <c r="B35" s="1" t="s">
        <v>93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30" customHeight="1" x14ac:dyDescent="0.25">
      <c r="B36" s="4" t="s">
        <v>50</v>
      </c>
      <c r="C36" s="4" t="s">
        <v>24</v>
      </c>
      <c r="D36" s="4" t="s">
        <v>25</v>
      </c>
      <c r="E36" s="4" t="s">
        <v>26</v>
      </c>
      <c r="F36" s="4" t="s">
        <v>27</v>
      </c>
      <c r="G36" s="4" t="s">
        <v>28</v>
      </c>
      <c r="H36" s="4" t="s">
        <v>29</v>
      </c>
      <c r="I36" s="4" t="s">
        <v>30</v>
      </c>
      <c r="J36" s="4" t="s">
        <v>31</v>
      </c>
      <c r="K36" s="4" t="s">
        <v>32</v>
      </c>
      <c r="L36" s="4" t="s">
        <v>33</v>
      </c>
      <c r="M36" s="4" t="s">
        <v>34</v>
      </c>
      <c r="N36" s="4" t="s">
        <v>35</v>
      </c>
      <c r="O36" s="4" t="s">
        <v>0</v>
      </c>
    </row>
    <row r="37" spans="2:15" ht="15" customHeight="1" x14ac:dyDescent="0.25">
      <c r="B37" s="6" t="s">
        <v>67</v>
      </c>
      <c r="C37" s="7">
        <f>SUM(C38:C43)</f>
        <v>26504157</v>
      </c>
      <c r="D37" s="7">
        <f t="shared" ref="D37" si="21">SUM(D38:D43)</f>
        <v>30254242</v>
      </c>
      <c r="E37" s="7">
        <f t="shared" ref="E37" si="22">SUM(E38:E43)</f>
        <v>22837164</v>
      </c>
      <c r="F37" s="7">
        <f t="shared" ref="F37" si="23">SUM(F38:F43)</f>
        <v>31939848</v>
      </c>
      <c r="G37" s="7">
        <f t="shared" ref="G37" si="24">SUM(G38:G43)</f>
        <v>24987145</v>
      </c>
      <c r="H37" s="7">
        <f t="shared" ref="H37" si="25">SUM(H38:H43)</f>
        <v>25017288</v>
      </c>
      <c r="I37" s="7">
        <f t="shared" ref="I37" si="26">SUM(I38:I43)</f>
        <v>25981147</v>
      </c>
      <c r="J37" s="7">
        <f t="shared" ref="J37" si="27">SUM(J38:J43)</f>
        <v>23189781</v>
      </c>
      <c r="K37" s="7">
        <f t="shared" ref="K37" si="28">SUM(K38:K43)</f>
        <v>23373113</v>
      </c>
      <c r="L37" s="7">
        <f t="shared" ref="L37" si="29">SUM(L38:L43)</f>
        <v>23949308</v>
      </c>
      <c r="M37" s="7">
        <f t="shared" ref="M37" si="30">SUM(M38:M43)</f>
        <v>22744672</v>
      </c>
      <c r="N37" s="7">
        <f t="shared" ref="N37" si="31">SUM(N38:N43)</f>
        <v>23450233</v>
      </c>
      <c r="O37" s="7">
        <f t="shared" ref="O37" si="32">SUM(O38:O43)</f>
        <v>304228098</v>
      </c>
    </row>
    <row r="38" spans="2:15" ht="15" customHeight="1" x14ac:dyDescent="0.25">
      <c r="B38" s="8" t="s">
        <v>36</v>
      </c>
      <c r="C38" s="9">
        <v>16198305</v>
      </c>
      <c r="D38" s="9">
        <v>20450140</v>
      </c>
      <c r="E38" s="9">
        <v>15413766</v>
      </c>
      <c r="F38" s="9">
        <v>21244393</v>
      </c>
      <c r="G38" s="9">
        <v>17542381</v>
      </c>
      <c r="H38" s="9">
        <v>17772928</v>
      </c>
      <c r="I38" s="9">
        <v>16413202</v>
      </c>
      <c r="J38" s="9">
        <v>16175062</v>
      </c>
      <c r="K38" s="9">
        <v>16070581</v>
      </c>
      <c r="L38" s="9">
        <v>14787753</v>
      </c>
      <c r="M38" s="9">
        <v>15473802</v>
      </c>
      <c r="N38" s="9">
        <v>16577334</v>
      </c>
      <c r="O38" s="9">
        <f t="shared" ref="O38:O43" si="33">SUM(C38:N38)</f>
        <v>204119647</v>
      </c>
    </row>
    <row r="39" spans="2:15" ht="15" customHeight="1" x14ac:dyDescent="0.25">
      <c r="B39" s="8" t="s">
        <v>37</v>
      </c>
      <c r="C39" s="9">
        <v>4375691</v>
      </c>
      <c r="D39" s="9">
        <v>5303895</v>
      </c>
      <c r="E39" s="9">
        <v>4100480</v>
      </c>
      <c r="F39" s="9">
        <v>5401261</v>
      </c>
      <c r="G39" s="9">
        <v>4516245</v>
      </c>
      <c r="H39" s="9">
        <v>4598809</v>
      </c>
      <c r="I39" s="9">
        <v>4283233</v>
      </c>
      <c r="J39" s="9">
        <v>4212950</v>
      </c>
      <c r="K39" s="9">
        <v>4207716</v>
      </c>
      <c r="L39" s="9">
        <v>3923028</v>
      </c>
      <c r="M39" s="9">
        <v>4069066</v>
      </c>
      <c r="N39" s="9">
        <v>4176452</v>
      </c>
      <c r="O39" s="9">
        <f t="shared" si="33"/>
        <v>53168826</v>
      </c>
    </row>
    <row r="40" spans="2:15" ht="15" customHeight="1" x14ac:dyDescent="0.25">
      <c r="B40" s="8" t="s">
        <v>38</v>
      </c>
      <c r="C40" s="9">
        <v>2389845</v>
      </c>
      <c r="D40" s="9">
        <v>399699</v>
      </c>
      <c r="E40" s="9">
        <v>399699</v>
      </c>
      <c r="F40" s="9">
        <v>2768183</v>
      </c>
      <c r="G40" s="9">
        <v>389459</v>
      </c>
      <c r="H40" s="9">
        <v>388767</v>
      </c>
      <c r="I40" s="9">
        <v>2726376</v>
      </c>
      <c r="J40" s="9">
        <v>388767</v>
      </c>
      <c r="K40" s="9">
        <v>388767</v>
      </c>
      <c r="L40" s="9">
        <v>2566041</v>
      </c>
      <c r="M40" s="9">
        <v>388767</v>
      </c>
      <c r="N40" s="9">
        <v>450656</v>
      </c>
      <c r="O40" s="9">
        <f t="shared" si="33"/>
        <v>13645026</v>
      </c>
    </row>
    <row r="41" spans="2:15" ht="15" customHeight="1" x14ac:dyDescent="0.25">
      <c r="B41" s="8" t="s">
        <v>39</v>
      </c>
      <c r="C41" s="9">
        <v>557997</v>
      </c>
      <c r="D41" s="9">
        <v>1131017</v>
      </c>
      <c r="E41" s="9">
        <v>483142</v>
      </c>
      <c r="F41" s="9">
        <v>537182</v>
      </c>
      <c r="G41" s="9">
        <v>521498</v>
      </c>
      <c r="H41" s="9">
        <v>553633</v>
      </c>
      <c r="I41" s="9">
        <v>583633</v>
      </c>
      <c r="J41" s="9">
        <v>622142</v>
      </c>
      <c r="K41" s="9">
        <v>610855</v>
      </c>
      <c r="L41" s="9">
        <v>694810</v>
      </c>
      <c r="M41" s="9">
        <v>597259</v>
      </c>
      <c r="N41" s="9">
        <v>592728</v>
      </c>
      <c r="O41" s="9">
        <f t="shared" si="33"/>
        <v>7485896</v>
      </c>
    </row>
    <row r="42" spans="2:15" ht="15" customHeight="1" x14ac:dyDescent="0.25">
      <c r="B42" s="8" t="s">
        <v>43</v>
      </c>
      <c r="C42" s="9">
        <v>617766</v>
      </c>
      <c r="D42" s="9">
        <v>435640</v>
      </c>
      <c r="E42" s="9">
        <v>451841</v>
      </c>
      <c r="F42" s="9">
        <v>423344</v>
      </c>
      <c r="G42" s="9">
        <v>480650</v>
      </c>
      <c r="H42" s="9">
        <v>471916</v>
      </c>
      <c r="I42" s="9">
        <v>483661</v>
      </c>
      <c r="J42" s="9">
        <v>472244</v>
      </c>
      <c r="K42" s="9">
        <v>494555</v>
      </c>
      <c r="L42" s="9">
        <v>492335</v>
      </c>
      <c r="M42" s="9">
        <v>464643</v>
      </c>
      <c r="N42" s="9">
        <v>482081</v>
      </c>
      <c r="O42" s="9">
        <f t="shared" si="33"/>
        <v>5770676</v>
      </c>
    </row>
    <row r="43" spans="2:15" ht="15" customHeight="1" x14ac:dyDescent="0.25">
      <c r="B43" s="8" t="s">
        <v>44</v>
      </c>
      <c r="C43" s="9">
        <v>2364553</v>
      </c>
      <c r="D43" s="9">
        <v>2533851</v>
      </c>
      <c r="E43" s="9">
        <v>1988236</v>
      </c>
      <c r="F43" s="9">
        <v>1565485</v>
      </c>
      <c r="G43" s="9">
        <v>1536912</v>
      </c>
      <c r="H43" s="9">
        <v>1231235</v>
      </c>
      <c r="I43" s="9">
        <v>1491042</v>
      </c>
      <c r="J43" s="9">
        <v>1318616</v>
      </c>
      <c r="K43" s="9">
        <v>1600639</v>
      </c>
      <c r="L43" s="9">
        <v>1485341</v>
      </c>
      <c r="M43" s="9">
        <v>1751135</v>
      </c>
      <c r="N43" s="9">
        <v>1170982</v>
      </c>
      <c r="O43" s="9">
        <f t="shared" si="33"/>
        <v>20038027</v>
      </c>
    </row>
    <row r="44" spans="2:15" ht="15" customHeight="1" x14ac:dyDescent="0.25">
      <c r="B44" s="6" t="s">
        <v>75</v>
      </c>
      <c r="C44" s="7">
        <f>SUM(C45:C48)</f>
        <v>942599</v>
      </c>
      <c r="D44" s="7">
        <f t="shared" ref="D44:O44" si="34">SUM(D45:D48)</f>
        <v>1012018</v>
      </c>
      <c r="E44" s="7">
        <f t="shared" si="34"/>
        <v>867700</v>
      </c>
      <c r="F44" s="7">
        <f t="shared" si="34"/>
        <v>712740</v>
      </c>
      <c r="G44" s="7">
        <f t="shared" si="34"/>
        <v>802640</v>
      </c>
      <c r="H44" s="7">
        <f t="shared" si="34"/>
        <v>738203</v>
      </c>
      <c r="I44" s="7">
        <f t="shared" si="34"/>
        <v>754667</v>
      </c>
      <c r="J44" s="7">
        <f t="shared" si="34"/>
        <v>757158</v>
      </c>
      <c r="K44" s="7">
        <f t="shared" si="34"/>
        <v>760047</v>
      </c>
      <c r="L44" s="7">
        <f t="shared" si="34"/>
        <v>841246</v>
      </c>
      <c r="M44" s="7">
        <f t="shared" si="34"/>
        <v>771615</v>
      </c>
      <c r="N44" s="7">
        <f t="shared" si="34"/>
        <v>834784</v>
      </c>
      <c r="O44" s="7">
        <f t="shared" si="34"/>
        <v>9795417</v>
      </c>
    </row>
    <row r="45" spans="2:15" ht="15" customHeight="1" x14ac:dyDescent="0.25">
      <c r="B45" s="8" t="s">
        <v>41</v>
      </c>
      <c r="C45" s="9">
        <v>326</v>
      </c>
      <c r="D45" s="9">
        <v>465</v>
      </c>
      <c r="E45" s="9">
        <v>895</v>
      </c>
      <c r="F45" s="9">
        <v>170</v>
      </c>
      <c r="G45" s="9">
        <v>62</v>
      </c>
      <c r="H45" s="9">
        <v>119</v>
      </c>
      <c r="I45" s="9">
        <v>78</v>
      </c>
      <c r="J45" s="9">
        <v>129</v>
      </c>
      <c r="K45" s="9">
        <v>173</v>
      </c>
      <c r="L45" s="9">
        <v>102</v>
      </c>
      <c r="M45" s="9">
        <v>118</v>
      </c>
      <c r="N45" s="9">
        <v>169</v>
      </c>
      <c r="O45" s="9">
        <f t="shared" ref="O45:O48" si="35">SUM(C45:N45)</f>
        <v>2806</v>
      </c>
    </row>
    <row r="46" spans="2:15" ht="15" customHeight="1" x14ac:dyDescent="0.25">
      <c r="B46" s="8" t="s">
        <v>40</v>
      </c>
      <c r="C46" s="9">
        <v>116569</v>
      </c>
      <c r="D46" s="9">
        <v>110942</v>
      </c>
      <c r="E46" s="9">
        <v>110942</v>
      </c>
      <c r="F46" s="9">
        <v>108112</v>
      </c>
      <c r="G46" s="9">
        <v>108112</v>
      </c>
      <c r="H46" s="9">
        <v>108112</v>
      </c>
      <c r="I46" s="9">
        <v>108112</v>
      </c>
      <c r="J46" s="9">
        <v>108112</v>
      </c>
      <c r="K46" s="9">
        <v>108112</v>
      </c>
      <c r="L46" s="9">
        <v>108112</v>
      </c>
      <c r="M46" s="9">
        <v>108112</v>
      </c>
      <c r="N46" s="9">
        <v>108112</v>
      </c>
      <c r="O46" s="9">
        <f t="shared" si="35"/>
        <v>1311461</v>
      </c>
    </row>
    <row r="47" spans="2:15" ht="15" customHeight="1" x14ac:dyDescent="0.25">
      <c r="B47" s="8" t="s">
        <v>42</v>
      </c>
      <c r="C47" s="9">
        <v>582528</v>
      </c>
      <c r="D47" s="9">
        <v>696784</v>
      </c>
      <c r="E47" s="9">
        <v>557375</v>
      </c>
      <c r="F47" s="9">
        <v>453871</v>
      </c>
      <c r="G47" s="9">
        <v>508321</v>
      </c>
      <c r="H47" s="9">
        <v>451869</v>
      </c>
      <c r="I47" s="9">
        <v>464423</v>
      </c>
      <c r="J47" s="9">
        <v>476551</v>
      </c>
      <c r="K47" s="9">
        <v>480831</v>
      </c>
      <c r="L47" s="9">
        <v>554030</v>
      </c>
      <c r="M47" s="9">
        <v>489834</v>
      </c>
      <c r="N47" s="9">
        <v>527503</v>
      </c>
      <c r="O47" s="9">
        <f t="shared" si="35"/>
        <v>6243920</v>
      </c>
    </row>
    <row r="48" spans="2:15" ht="15" customHeight="1" thickBot="1" x14ac:dyDescent="0.3">
      <c r="B48" s="10" t="s">
        <v>70</v>
      </c>
      <c r="C48" s="11">
        <v>243176</v>
      </c>
      <c r="D48" s="11">
        <v>203827</v>
      </c>
      <c r="E48" s="11">
        <v>198488</v>
      </c>
      <c r="F48" s="11">
        <v>150587</v>
      </c>
      <c r="G48" s="11">
        <v>186145</v>
      </c>
      <c r="H48" s="11">
        <v>178103</v>
      </c>
      <c r="I48" s="11">
        <v>182054</v>
      </c>
      <c r="J48" s="11">
        <v>172366</v>
      </c>
      <c r="K48" s="11">
        <v>170931</v>
      </c>
      <c r="L48" s="11">
        <v>179002</v>
      </c>
      <c r="M48" s="11">
        <v>173551</v>
      </c>
      <c r="N48" s="11">
        <v>199000</v>
      </c>
      <c r="O48" s="11">
        <f t="shared" si="35"/>
        <v>2237230</v>
      </c>
    </row>
    <row r="49" spans="2:15" ht="15" customHeight="1" thickTop="1" x14ac:dyDescent="0.25">
      <c r="B49" s="12" t="s">
        <v>0</v>
      </c>
      <c r="C49" s="13">
        <f>SUM(C37,C44)</f>
        <v>27446756</v>
      </c>
      <c r="D49" s="13">
        <f t="shared" ref="D49:O49" si="36">SUM(D37,D44)</f>
        <v>31266260</v>
      </c>
      <c r="E49" s="13">
        <f t="shared" si="36"/>
        <v>23704864</v>
      </c>
      <c r="F49" s="13">
        <f t="shared" si="36"/>
        <v>32652588</v>
      </c>
      <c r="G49" s="13">
        <f t="shared" si="36"/>
        <v>25789785</v>
      </c>
      <c r="H49" s="13">
        <f t="shared" si="36"/>
        <v>25755491</v>
      </c>
      <c r="I49" s="13">
        <f t="shared" si="36"/>
        <v>26735814</v>
      </c>
      <c r="J49" s="13">
        <f t="shared" si="36"/>
        <v>23946939</v>
      </c>
      <c r="K49" s="13">
        <f t="shared" si="36"/>
        <v>24133160</v>
      </c>
      <c r="L49" s="13">
        <f t="shared" si="36"/>
        <v>24790554</v>
      </c>
      <c r="M49" s="13">
        <f t="shared" si="36"/>
        <v>23516287</v>
      </c>
      <c r="N49" s="13">
        <f t="shared" si="36"/>
        <v>24285017</v>
      </c>
      <c r="O49" s="13">
        <f t="shared" si="36"/>
        <v>314023515</v>
      </c>
    </row>
    <row r="52" spans="2:15" ht="30" customHeight="1" x14ac:dyDescent="0.25">
      <c r="B52" s="1" t="s">
        <v>94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ht="30" customHeight="1" x14ac:dyDescent="0.25">
      <c r="B53" s="4" t="s">
        <v>50</v>
      </c>
      <c r="C53" s="4" t="s">
        <v>24</v>
      </c>
      <c r="D53" s="4" t="s">
        <v>25</v>
      </c>
      <c r="E53" s="4" t="s">
        <v>26</v>
      </c>
      <c r="F53" s="4" t="s">
        <v>27</v>
      </c>
      <c r="G53" s="4" t="s">
        <v>28</v>
      </c>
      <c r="H53" s="4" t="s">
        <v>29</v>
      </c>
      <c r="I53" s="4" t="s">
        <v>30</v>
      </c>
      <c r="J53" s="4" t="s">
        <v>31</v>
      </c>
      <c r="K53" s="4" t="s">
        <v>32</v>
      </c>
      <c r="L53" s="4" t="s">
        <v>33</v>
      </c>
      <c r="M53" s="4" t="s">
        <v>34</v>
      </c>
      <c r="N53" s="4" t="s">
        <v>35</v>
      </c>
      <c r="O53" s="4" t="s">
        <v>0</v>
      </c>
    </row>
    <row r="54" spans="2:15" ht="15" customHeight="1" x14ac:dyDescent="0.25">
      <c r="B54" s="6" t="s">
        <v>67</v>
      </c>
      <c r="C54" s="7">
        <f>SUM(C55:C60)</f>
        <v>21364694</v>
      </c>
      <c r="D54" s="7">
        <f t="shared" ref="D54" si="37">SUM(D55:D60)</f>
        <v>24467094</v>
      </c>
      <c r="E54" s="7">
        <f t="shared" ref="E54" si="38">SUM(E55:E60)</f>
        <v>18516429</v>
      </c>
      <c r="F54" s="7">
        <f t="shared" ref="F54" si="39">SUM(F55:F60)</f>
        <v>24870854</v>
      </c>
      <c r="G54" s="7">
        <f t="shared" ref="G54" si="40">SUM(G55:G60)</f>
        <v>19451040</v>
      </c>
      <c r="H54" s="7">
        <f t="shared" ref="H54" si="41">SUM(H55:H60)</f>
        <v>19012686</v>
      </c>
      <c r="I54" s="7">
        <f t="shared" ref="I54" si="42">SUM(I55:I60)</f>
        <v>20254957</v>
      </c>
      <c r="J54" s="7">
        <f t="shared" ref="J54" si="43">SUM(J55:J60)</f>
        <v>18032609</v>
      </c>
      <c r="K54" s="7">
        <f t="shared" ref="K54" si="44">SUM(K55:K60)</f>
        <v>18385309</v>
      </c>
      <c r="L54" s="7">
        <f t="shared" ref="L54" si="45">SUM(L55:L60)</f>
        <v>18585935</v>
      </c>
      <c r="M54" s="7">
        <f t="shared" ref="M54" si="46">SUM(M55:M60)</f>
        <v>18207535</v>
      </c>
      <c r="N54" s="7">
        <f t="shared" ref="N54" si="47">SUM(N55:N60)</f>
        <v>17431822</v>
      </c>
      <c r="O54" s="7">
        <f t="shared" ref="O54" si="48">SUM(O55:O60)</f>
        <v>238580964</v>
      </c>
    </row>
    <row r="55" spans="2:15" ht="15" customHeight="1" x14ac:dyDescent="0.25">
      <c r="B55" s="8" t="s">
        <v>36</v>
      </c>
      <c r="C55" s="9">
        <v>10569501</v>
      </c>
      <c r="D55" s="9">
        <v>13767858</v>
      </c>
      <c r="E55" s="9">
        <v>10357446</v>
      </c>
      <c r="F55" s="9">
        <v>14855067</v>
      </c>
      <c r="G55" s="9">
        <v>11981899</v>
      </c>
      <c r="H55" s="9">
        <v>12193874</v>
      </c>
      <c r="I55" s="9">
        <v>11210620</v>
      </c>
      <c r="J55" s="9">
        <v>11197092</v>
      </c>
      <c r="K55" s="9">
        <v>10921476</v>
      </c>
      <c r="L55" s="9">
        <v>9884454</v>
      </c>
      <c r="M55" s="9">
        <v>10507509</v>
      </c>
      <c r="N55" s="9">
        <v>11026510</v>
      </c>
      <c r="O55" s="9">
        <f t="shared" ref="O55:O60" si="49">SUM(C55:N55)</f>
        <v>138473306</v>
      </c>
    </row>
    <row r="56" spans="2:15" ht="15" customHeight="1" x14ac:dyDescent="0.25">
      <c r="B56" s="8" t="s">
        <v>37</v>
      </c>
      <c r="C56" s="9">
        <v>2669953</v>
      </c>
      <c r="D56" s="9">
        <v>3387797</v>
      </c>
      <c r="E56" s="9">
        <v>2589041</v>
      </c>
      <c r="F56" s="9">
        <v>3607656</v>
      </c>
      <c r="G56" s="9">
        <v>2937626</v>
      </c>
      <c r="H56" s="9">
        <v>2998722</v>
      </c>
      <c r="I56" s="9">
        <v>2772939</v>
      </c>
      <c r="J56" s="9">
        <v>2762718</v>
      </c>
      <c r="K56" s="9">
        <v>2708455</v>
      </c>
      <c r="L56" s="9">
        <v>2476466</v>
      </c>
      <c r="M56" s="9">
        <v>2613294</v>
      </c>
      <c r="N56" s="9">
        <v>2668969</v>
      </c>
      <c r="O56" s="9">
        <f t="shared" si="49"/>
        <v>34193636</v>
      </c>
    </row>
    <row r="57" spans="2:15" ht="15" customHeight="1" x14ac:dyDescent="0.25">
      <c r="B57" s="8" t="s">
        <v>38</v>
      </c>
      <c r="C57" s="9">
        <v>1776040</v>
      </c>
      <c r="D57" s="9">
        <v>245787</v>
      </c>
      <c r="E57" s="9">
        <v>245787</v>
      </c>
      <c r="F57" s="9">
        <v>2085263</v>
      </c>
      <c r="G57" s="9">
        <v>244086</v>
      </c>
      <c r="H57" s="9">
        <v>243787</v>
      </c>
      <c r="I57" s="9">
        <v>2052908</v>
      </c>
      <c r="J57" s="9">
        <v>243787</v>
      </c>
      <c r="K57" s="9">
        <v>243787</v>
      </c>
      <c r="L57" s="9">
        <v>1928821</v>
      </c>
      <c r="M57" s="9">
        <v>243787</v>
      </c>
      <c r="N57" s="9">
        <v>270636</v>
      </c>
      <c r="O57" s="9">
        <f t="shared" si="49"/>
        <v>9824476</v>
      </c>
    </row>
    <row r="58" spans="2:15" ht="15" customHeight="1" x14ac:dyDescent="0.25">
      <c r="B58" s="8" t="s">
        <v>39</v>
      </c>
      <c r="C58" s="9">
        <v>371696</v>
      </c>
      <c r="D58" s="9">
        <v>784652</v>
      </c>
      <c r="E58" s="9">
        <v>335148</v>
      </c>
      <c r="F58" s="9">
        <v>357491</v>
      </c>
      <c r="G58" s="9">
        <v>358663</v>
      </c>
      <c r="H58" s="9">
        <v>381162</v>
      </c>
      <c r="I58" s="9">
        <v>397437</v>
      </c>
      <c r="J58" s="9">
        <v>425349</v>
      </c>
      <c r="K58" s="9">
        <v>423234</v>
      </c>
      <c r="L58" s="9">
        <v>483961</v>
      </c>
      <c r="M58" s="9">
        <v>412212</v>
      </c>
      <c r="N58" s="9">
        <v>408635</v>
      </c>
      <c r="O58" s="9">
        <f t="shared" si="49"/>
        <v>5139640</v>
      </c>
    </row>
    <row r="59" spans="2:15" ht="15" customHeight="1" x14ac:dyDescent="0.25">
      <c r="B59" s="8" t="s">
        <v>43</v>
      </c>
      <c r="C59" s="9">
        <v>339734</v>
      </c>
      <c r="D59" s="9">
        <v>239576</v>
      </c>
      <c r="E59" s="9">
        <v>248485</v>
      </c>
      <c r="F59" s="9">
        <v>232814</v>
      </c>
      <c r="G59" s="9">
        <v>264329</v>
      </c>
      <c r="H59" s="9">
        <v>259526</v>
      </c>
      <c r="I59" s="9">
        <v>265984</v>
      </c>
      <c r="J59" s="9">
        <v>259706</v>
      </c>
      <c r="K59" s="9">
        <v>271976</v>
      </c>
      <c r="L59" s="9">
        <v>270755</v>
      </c>
      <c r="M59" s="9">
        <v>255526</v>
      </c>
      <c r="N59" s="9">
        <v>265115</v>
      </c>
      <c r="O59" s="9">
        <f t="shared" si="49"/>
        <v>3173526</v>
      </c>
    </row>
    <row r="60" spans="2:15" ht="15" customHeight="1" x14ac:dyDescent="0.25">
      <c r="B60" s="8" t="s">
        <v>44</v>
      </c>
      <c r="C60" s="9">
        <v>5637770</v>
      </c>
      <c r="D60" s="9">
        <v>6041424</v>
      </c>
      <c r="E60" s="9">
        <v>4740522</v>
      </c>
      <c r="F60" s="9">
        <v>3732563</v>
      </c>
      <c r="G60" s="9">
        <v>3664437</v>
      </c>
      <c r="H60" s="9">
        <v>2935615</v>
      </c>
      <c r="I60" s="9">
        <v>3555069</v>
      </c>
      <c r="J60" s="9">
        <v>3143957</v>
      </c>
      <c r="K60" s="9">
        <v>3816381</v>
      </c>
      <c r="L60" s="9">
        <v>3541478</v>
      </c>
      <c r="M60" s="9">
        <v>4175207</v>
      </c>
      <c r="N60" s="9">
        <v>2791957</v>
      </c>
      <c r="O60" s="9">
        <f t="shared" si="49"/>
        <v>47776380</v>
      </c>
    </row>
    <row r="61" spans="2:15" ht="15" customHeight="1" x14ac:dyDescent="0.25">
      <c r="B61" s="6" t="s">
        <v>75</v>
      </c>
      <c r="C61" s="7">
        <f>SUM(C62:C65)</f>
        <v>610686</v>
      </c>
      <c r="D61" s="7">
        <f t="shared" ref="D61:O61" si="50">SUM(D62:D65)</f>
        <v>663546</v>
      </c>
      <c r="E61" s="7">
        <f t="shared" si="50"/>
        <v>567877</v>
      </c>
      <c r="F61" s="7">
        <f t="shared" si="50"/>
        <v>489485</v>
      </c>
      <c r="G61" s="7">
        <f t="shared" si="50"/>
        <v>541268</v>
      </c>
      <c r="H61" s="7">
        <f t="shared" si="50"/>
        <v>496536</v>
      </c>
      <c r="I61" s="7">
        <f t="shared" si="50"/>
        <v>513794</v>
      </c>
      <c r="J61" s="7">
        <f t="shared" si="50"/>
        <v>514479</v>
      </c>
      <c r="K61" s="7">
        <f t="shared" si="50"/>
        <v>512464</v>
      </c>
      <c r="L61" s="7">
        <f t="shared" si="50"/>
        <v>552437</v>
      </c>
      <c r="M61" s="7">
        <f t="shared" si="50"/>
        <v>517081</v>
      </c>
      <c r="N61" s="7">
        <f t="shared" si="50"/>
        <v>557188</v>
      </c>
      <c r="O61" s="7">
        <f t="shared" si="50"/>
        <v>6536841</v>
      </c>
    </row>
    <row r="62" spans="2:15" ht="15" customHeight="1" x14ac:dyDescent="0.25">
      <c r="B62" s="8" t="s">
        <v>41</v>
      </c>
      <c r="C62" s="9">
        <v>183</v>
      </c>
      <c r="D62" s="9">
        <v>262</v>
      </c>
      <c r="E62" s="9">
        <v>518</v>
      </c>
      <c r="F62" s="9">
        <v>100</v>
      </c>
      <c r="G62" s="9">
        <v>36</v>
      </c>
      <c r="H62" s="9">
        <v>70</v>
      </c>
      <c r="I62" s="9">
        <v>46</v>
      </c>
      <c r="J62" s="9">
        <v>76</v>
      </c>
      <c r="K62" s="9">
        <v>101</v>
      </c>
      <c r="L62" s="9">
        <v>60</v>
      </c>
      <c r="M62" s="9">
        <v>69</v>
      </c>
      <c r="N62" s="9">
        <v>99</v>
      </c>
      <c r="O62" s="9">
        <f t="shared" ref="O62:O65" si="51">SUM(C62:N62)</f>
        <v>1620</v>
      </c>
    </row>
    <row r="63" spans="2:15" ht="15" customHeight="1" x14ac:dyDescent="0.25">
      <c r="B63" s="8" t="s">
        <v>40</v>
      </c>
      <c r="C63" s="9">
        <v>71186</v>
      </c>
      <c r="D63" s="9">
        <v>69410</v>
      </c>
      <c r="E63" s="9">
        <v>69410</v>
      </c>
      <c r="F63" s="9">
        <v>68892</v>
      </c>
      <c r="G63" s="9">
        <v>68892</v>
      </c>
      <c r="H63" s="9">
        <v>68892</v>
      </c>
      <c r="I63" s="9">
        <v>68892</v>
      </c>
      <c r="J63" s="9">
        <v>68892</v>
      </c>
      <c r="K63" s="9">
        <v>68892</v>
      </c>
      <c r="L63" s="9">
        <v>68892</v>
      </c>
      <c r="M63" s="9">
        <v>68892</v>
      </c>
      <c r="N63" s="9">
        <v>68892</v>
      </c>
      <c r="O63" s="9">
        <f t="shared" si="51"/>
        <v>830034</v>
      </c>
    </row>
    <row r="64" spans="2:15" ht="15" customHeight="1" x14ac:dyDescent="0.25">
      <c r="B64" s="8" t="s">
        <v>42</v>
      </c>
      <c r="C64" s="9">
        <v>380338</v>
      </c>
      <c r="D64" s="9">
        <v>458211</v>
      </c>
      <c r="E64" s="9">
        <v>366499</v>
      </c>
      <c r="F64" s="9">
        <v>315229</v>
      </c>
      <c r="G64" s="9">
        <v>346666</v>
      </c>
      <c r="H64" s="9">
        <v>306854</v>
      </c>
      <c r="I64" s="9">
        <v>320303</v>
      </c>
      <c r="J64" s="9">
        <v>327743</v>
      </c>
      <c r="K64" s="9">
        <v>328767</v>
      </c>
      <c r="L64" s="9">
        <v>363221</v>
      </c>
      <c r="M64" s="9">
        <v>331785</v>
      </c>
      <c r="N64" s="9">
        <v>357190</v>
      </c>
      <c r="O64" s="9">
        <f t="shared" si="51"/>
        <v>4202806</v>
      </c>
    </row>
    <row r="65" spans="2:15" ht="15" customHeight="1" thickBot="1" x14ac:dyDescent="0.3">
      <c r="B65" s="10" t="s">
        <v>70</v>
      </c>
      <c r="C65" s="11">
        <v>158979</v>
      </c>
      <c r="D65" s="11">
        <v>135663</v>
      </c>
      <c r="E65" s="11">
        <v>131450</v>
      </c>
      <c r="F65" s="11">
        <v>105264</v>
      </c>
      <c r="G65" s="11">
        <v>125674</v>
      </c>
      <c r="H65" s="11">
        <v>120720</v>
      </c>
      <c r="I65" s="11">
        <v>124553</v>
      </c>
      <c r="J65" s="11">
        <v>117768</v>
      </c>
      <c r="K65" s="11">
        <v>114704</v>
      </c>
      <c r="L65" s="11">
        <v>120264</v>
      </c>
      <c r="M65" s="11">
        <v>116335</v>
      </c>
      <c r="N65" s="11">
        <v>131007</v>
      </c>
      <c r="O65" s="11">
        <f t="shared" si="51"/>
        <v>1502381</v>
      </c>
    </row>
    <row r="66" spans="2:15" ht="15" customHeight="1" thickTop="1" x14ac:dyDescent="0.25">
      <c r="B66" s="12" t="s">
        <v>0</v>
      </c>
      <c r="C66" s="13">
        <f>SUM(C54,C61)</f>
        <v>21975380</v>
      </c>
      <c r="D66" s="13">
        <f t="shared" ref="D66:O66" si="52">SUM(D54,D61)</f>
        <v>25130640</v>
      </c>
      <c r="E66" s="13">
        <f t="shared" si="52"/>
        <v>19084306</v>
      </c>
      <c r="F66" s="13">
        <f t="shared" si="52"/>
        <v>25360339</v>
      </c>
      <c r="G66" s="13">
        <f t="shared" si="52"/>
        <v>19992308</v>
      </c>
      <c r="H66" s="13">
        <f t="shared" si="52"/>
        <v>19509222</v>
      </c>
      <c r="I66" s="13">
        <f t="shared" si="52"/>
        <v>20768751</v>
      </c>
      <c r="J66" s="13">
        <f t="shared" si="52"/>
        <v>18547088</v>
      </c>
      <c r="K66" s="13">
        <f t="shared" si="52"/>
        <v>18897773</v>
      </c>
      <c r="L66" s="13">
        <f t="shared" si="52"/>
        <v>19138372</v>
      </c>
      <c r="M66" s="13">
        <f t="shared" si="52"/>
        <v>18724616</v>
      </c>
      <c r="N66" s="13">
        <f t="shared" si="52"/>
        <v>17989010</v>
      </c>
      <c r="O66" s="13">
        <f t="shared" si="52"/>
        <v>245117805</v>
      </c>
    </row>
    <row r="70" spans="2:15" ht="30" customHeight="1" x14ac:dyDescent="0.25">
      <c r="B70" s="1" t="s">
        <v>95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ht="30" customHeight="1" x14ac:dyDescent="0.25">
      <c r="B71" s="4" t="s">
        <v>50</v>
      </c>
      <c r="C71" s="4" t="s">
        <v>24</v>
      </c>
      <c r="D71" s="4" t="s">
        <v>25</v>
      </c>
      <c r="E71" s="4" t="s">
        <v>26</v>
      </c>
      <c r="F71" s="4" t="s">
        <v>27</v>
      </c>
      <c r="G71" s="4" t="s">
        <v>28</v>
      </c>
      <c r="H71" s="4" t="s">
        <v>29</v>
      </c>
      <c r="I71" s="4" t="s">
        <v>30</v>
      </c>
      <c r="J71" s="4" t="s">
        <v>31</v>
      </c>
      <c r="K71" s="4" t="s">
        <v>32</v>
      </c>
      <c r="L71" s="4" t="s">
        <v>33</v>
      </c>
      <c r="M71" s="4" t="s">
        <v>34</v>
      </c>
      <c r="N71" s="4" t="s">
        <v>35</v>
      </c>
      <c r="O71" s="4" t="s">
        <v>0</v>
      </c>
    </row>
    <row r="72" spans="2:15" ht="15" customHeight="1" x14ac:dyDescent="0.25">
      <c r="B72" s="6" t="s">
        <v>67</v>
      </c>
      <c r="C72" s="7">
        <f>SUM(C73:C78)</f>
        <v>29046389</v>
      </c>
      <c r="D72" s="7">
        <f t="shared" ref="D72" si="53">SUM(D73:D78)</f>
        <v>34395694</v>
      </c>
      <c r="E72" s="7">
        <f t="shared" ref="E72" si="54">SUM(E73:E78)</f>
        <v>25653344</v>
      </c>
      <c r="F72" s="7">
        <f t="shared" ref="F72" si="55">SUM(F73:F78)</f>
        <v>40544475</v>
      </c>
      <c r="G72" s="7">
        <f t="shared" ref="G72" si="56">SUM(G73:G78)</f>
        <v>28983056</v>
      </c>
      <c r="H72" s="7">
        <f t="shared" ref="H72" si="57">SUM(H73:H78)</f>
        <v>29305374</v>
      </c>
      <c r="I72" s="7">
        <f t="shared" ref="I72" si="58">SUM(I73:I78)</f>
        <v>31257133</v>
      </c>
      <c r="J72" s="7">
        <f t="shared" ref="J72" si="59">SUM(J73:J78)</f>
        <v>27796251</v>
      </c>
      <c r="K72" s="7">
        <f t="shared" ref="K72" si="60">SUM(K73:K78)</f>
        <v>26701616</v>
      </c>
      <c r="L72" s="7">
        <f t="shared" ref="L72" si="61">SUM(L73:L78)</f>
        <v>27386456</v>
      </c>
      <c r="M72" s="7">
        <f t="shared" ref="M72" si="62">SUM(M73:M78)</f>
        <v>25923118</v>
      </c>
      <c r="N72" s="7">
        <f t="shared" ref="N72" si="63">SUM(N73:N78)</f>
        <v>25241972</v>
      </c>
      <c r="O72" s="7">
        <f t="shared" ref="O72" si="64">SUM(O73:O78)</f>
        <v>352234878</v>
      </c>
    </row>
    <row r="73" spans="2:15" ht="15" customHeight="1" x14ac:dyDescent="0.25">
      <c r="B73" s="8" t="s">
        <v>36</v>
      </c>
      <c r="C73" s="9">
        <v>17165975</v>
      </c>
      <c r="D73" s="9">
        <v>23575621</v>
      </c>
      <c r="E73" s="9">
        <v>17666797</v>
      </c>
      <c r="F73" s="9">
        <v>27047893</v>
      </c>
      <c r="G73" s="9">
        <v>20794935</v>
      </c>
      <c r="H73" s="9">
        <v>21363149</v>
      </c>
      <c r="I73" s="9">
        <v>19456285</v>
      </c>
      <c r="J73" s="9">
        <v>19980891</v>
      </c>
      <c r="K73" s="9">
        <v>18751869</v>
      </c>
      <c r="L73" s="9">
        <v>16361041</v>
      </c>
      <c r="M73" s="9">
        <v>18010072</v>
      </c>
      <c r="N73" s="9">
        <v>18048080</v>
      </c>
      <c r="O73" s="9">
        <f t="shared" ref="O73:O78" si="65">SUM(C73:N73)</f>
        <v>238222608</v>
      </c>
    </row>
    <row r="74" spans="2:15" ht="15" customHeight="1" x14ac:dyDescent="0.25">
      <c r="B74" s="8" t="s">
        <v>37</v>
      </c>
      <c r="C74" s="9">
        <v>3695132</v>
      </c>
      <c r="D74" s="9">
        <v>5161367</v>
      </c>
      <c r="E74" s="9">
        <v>3833570</v>
      </c>
      <c r="F74" s="9">
        <v>5961494</v>
      </c>
      <c r="G74" s="9">
        <v>4557757</v>
      </c>
      <c r="H74" s="9">
        <v>4681074</v>
      </c>
      <c r="I74" s="9">
        <v>4251595</v>
      </c>
      <c r="J74" s="9">
        <v>4372729</v>
      </c>
      <c r="K74" s="9">
        <v>4092258</v>
      </c>
      <c r="L74" s="9">
        <v>3551668</v>
      </c>
      <c r="M74" s="9">
        <v>3925417</v>
      </c>
      <c r="N74" s="9">
        <v>3957092</v>
      </c>
      <c r="O74" s="9">
        <f t="shared" si="65"/>
        <v>52041153</v>
      </c>
    </row>
    <row r="75" spans="2:15" ht="15" customHeight="1" x14ac:dyDescent="0.25">
      <c r="B75" s="8" t="s">
        <v>38</v>
      </c>
      <c r="C75" s="9">
        <v>3634448</v>
      </c>
      <c r="D75" s="9">
        <v>339391</v>
      </c>
      <c r="E75" s="9">
        <v>339391</v>
      </c>
      <c r="F75" s="9">
        <v>4333955</v>
      </c>
      <c r="G75" s="9">
        <v>343043</v>
      </c>
      <c r="H75" s="9">
        <v>343155</v>
      </c>
      <c r="I75" s="9">
        <v>4263836</v>
      </c>
      <c r="J75" s="9">
        <v>343155</v>
      </c>
      <c r="K75" s="9">
        <v>343155</v>
      </c>
      <c r="L75" s="9">
        <v>3994919</v>
      </c>
      <c r="M75" s="9">
        <v>343155</v>
      </c>
      <c r="N75" s="9">
        <v>333073</v>
      </c>
      <c r="O75" s="9">
        <f t="shared" si="65"/>
        <v>18954676</v>
      </c>
    </row>
    <row r="76" spans="2:15" ht="15" customHeight="1" x14ac:dyDescent="0.25">
      <c r="B76" s="8" t="s">
        <v>39</v>
      </c>
      <c r="C76" s="9">
        <v>629976</v>
      </c>
      <c r="D76" s="9">
        <v>1424744</v>
      </c>
      <c r="E76" s="9">
        <v>608429</v>
      </c>
      <c r="F76" s="9">
        <v>585821</v>
      </c>
      <c r="G76" s="9">
        <v>631537</v>
      </c>
      <c r="H76" s="9">
        <v>672608</v>
      </c>
      <c r="I76" s="9">
        <v>685357</v>
      </c>
      <c r="J76" s="9">
        <v>739713</v>
      </c>
      <c r="K76" s="9">
        <v>756601</v>
      </c>
      <c r="L76" s="9">
        <v>874435</v>
      </c>
      <c r="M76" s="9">
        <v>731091</v>
      </c>
      <c r="N76" s="9">
        <v>723113</v>
      </c>
      <c r="O76" s="9">
        <f t="shared" si="65"/>
        <v>9063425</v>
      </c>
    </row>
    <row r="77" spans="2:15" ht="15" customHeight="1" x14ac:dyDescent="0.25">
      <c r="B77" s="8" t="s">
        <v>43</v>
      </c>
      <c r="C77" s="9">
        <v>837892</v>
      </c>
      <c r="D77" s="9">
        <v>590870</v>
      </c>
      <c r="E77" s="9">
        <v>612843</v>
      </c>
      <c r="F77" s="9">
        <v>574192</v>
      </c>
      <c r="G77" s="9">
        <v>651918</v>
      </c>
      <c r="H77" s="9">
        <v>640072</v>
      </c>
      <c r="I77" s="9">
        <v>656001</v>
      </c>
      <c r="J77" s="9">
        <v>640517</v>
      </c>
      <c r="K77" s="9">
        <v>670778</v>
      </c>
      <c r="L77" s="9">
        <v>667766</v>
      </c>
      <c r="M77" s="9">
        <v>630207</v>
      </c>
      <c r="N77" s="9">
        <v>653859</v>
      </c>
      <c r="O77" s="9">
        <f t="shared" si="65"/>
        <v>7826915</v>
      </c>
    </row>
    <row r="78" spans="2:15" ht="15" customHeight="1" x14ac:dyDescent="0.25">
      <c r="B78" s="8" t="s">
        <v>44</v>
      </c>
      <c r="C78" s="9">
        <v>3082966</v>
      </c>
      <c r="D78" s="9">
        <v>3303701</v>
      </c>
      <c r="E78" s="9">
        <v>2592314</v>
      </c>
      <c r="F78" s="9">
        <v>2041120</v>
      </c>
      <c r="G78" s="9">
        <v>2003866</v>
      </c>
      <c r="H78" s="9">
        <v>1605316</v>
      </c>
      <c r="I78" s="9">
        <v>1944059</v>
      </c>
      <c r="J78" s="9">
        <v>1719246</v>
      </c>
      <c r="K78" s="9">
        <v>2086955</v>
      </c>
      <c r="L78" s="9">
        <v>1936627</v>
      </c>
      <c r="M78" s="9">
        <v>2283176</v>
      </c>
      <c r="N78" s="9">
        <v>1526755</v>
      </c>
      <c r="O78" s="9">
        <f t="shared" si="65"/>
        <v>26126101</v>
      </c>
    </row>
    <row r="79" spans="2:15" ht="15" customHeight="1" x14ac:dyDescent="0.25">
      <c r="B79" s="6" t="s">
        <v>75</v>
      </c>
      <c r="C79" s="7">
        <f>SUM(C80:C83)</f>
        <v>976709</v>
      </c>
      <c r="D79" s="7">
        <f t="shared" ref="D79:O79" si="66">SUM(D80:D83)</f>
        <v>1084010</v>
      </c>
      <c r="E79" s="7">
        <f t="shared" si="66"/>
        <v>915447</v>
      </c>
      <c r="F79" s="7">
        <f t="shared" si="66"/>
        <v>859307</v>
      </c>
      <c r="G79" s="7">
        <f t="shared" si="66"/>
        <v>913824</v>
      </c>
      <c r="H79" s="7">
        <f t="shared" si="66"/>
        <v>833539</v>
      </c>
      <c r="I79" s="7">
        <f t="shared" si="66"/>
        <v>885589</v>
      </c>
      <c r="J79" s="7">
        <f t="shared" si="66"/>
        <v>883048</v>
      </c>
      <c r="K79" s="7">
        <f t="shared" si="66"/>
        <v>864891</v>
      </c>
      <c r="L79" s="7">
        <f t="shared" si="66"/>
        <v>877338</v>
      </c>
      <c r="M79" s="7">
        <f t="shared" si="66"/>
        <v>860835</v>
      </c>
      <c r="N79" s="7">
        <f t="shared" si="66"/>
        <v>919270</v>
      </c>
      <c r="O79" s="7">
        <f t="shared" si="66"/>
        <v>10873807</v>
      </c>
    </row>
    <row r="80" spans="2:15" ht="15" customHeight="1" x14ac:dyDescent="0.25">
      <c r="B80" s="8" t="s">
        <v>41</v>
      </c>
      <c r="C80" s="9">
        <v>195</v>
      </c>
      <c r="D80" s="9">
        <v>279</v>
      </c>
      <c r="E80" s="9">
        <v>590</v>
      </c>
      <c r="F80" s="9">
        <v>113</v>
      </c>
      <c r="G80" s="9">
        <v>41</v>
      </c>
      <c r="H80" s="9">
        <v>79</v>
      </c>
      <c r="I80" s="9">
        <v>52</v>
      </c>
      <c r="J80" s="9">
        <v>86</v>
      </c>
      <c r="K80" s="9">
        <v>115</v>
      </c>
      <c r="L80" s="9">
        <v>68</v>
      </c>
      <c r="M80" s="9">
        <v>79</v>
      </c>
      <c r="N80" s="9">
        <v>113</v>
      </c>
      <c r="O80" s="9">
        <f t="shared" ref="O80:O83" si="67">SUM(C80:N80)</f>
        <v>1810</v>
      </c>
    </row>
    <row r="81" spans="2:15" ht="15" customHeight="1" x14ac:dyDescent="0.25">
      <c r="B81" s="8" t="s">
        <v>40</v>
      </c>
      <c r="C81" s="9">
        <v>98738</v>
      </c>
      <c r="D81" s="9">
        <v>100394</v>
      </c>
      <c r="E81" s="9">
        <v>100394</v>
      </c>
      <c r="F81" s="9">
        <v>101368</v>
      </c>
      <c r="G81" s="9">
        <v>101368</v>
      </c>
      <c r="H81" s="9">
        <v>101368</v>
      </c>
      <c r="I81" s="9">
        <v>101368</v>
      </c>
      <c r="J81" s="9">
        <v>101368</v>
      </c>
      <c r="K81" s="9">
        <v>101368</v>
      </c>
      <c r="L81" s="9">
        <v>101368</v>
      </c>
      <c r="M81" s="9">
        <v>101368</v>
      </c>
      <c r="N81" s="9">
        <v>101368</v>
      </c>
      <c r="O81" s="9">
        <f t="shared" si="67"/>
        <v>1211838</v>
      </c>
    </row>
    <row r="82" spans="2:15" ht="15" customHeight="1" x14ac:dyDescent="0.25">
      <c r="B82" s="8" t="s">
        <v>42</v>
      </c>
      <c r="C82" s="9">
        <v>618521</v>
      </c>
      <c r="D82" s="9">
        <v>756490</v>
      </c>
      <c r="E82" s="9">
        <v>596997</v>
      </c>
      <c r="F82" s="9">
        <v>566285</v>
      </c>
      <c r="G82" s="9">
        <v>599700</v>
      </c>
      <c r="H82" s="9">
        <v>525993</v>
      </c>
      <c r="I82" s="9">
        <v>567249</v>
      </c>
      <c r="J82" s="9">
        <v>577065</v>
      </c>
      <c r="K82" s="9">
        <v>571854</v>
      </c>
      <c r="L82" s="9">
        <v>574527</v>
      </c>
      <c r="M82" s="9">
        <v>565590</v>
      </c>
      <c r="N82" s="9">
        <v>608488</v>
      </c>
      <c r="O82" s="9">
        <f t="shared" si="67"/>
        <v>7128759</v>
      </c>
    </row>
    <row r="83" spans="2:15" ht="15" customHeight="1" thickBot="1" x14ac:dyDescent="0.3">
      <c r="B83" s="10" t="s">
        <v>70</v>
      </c>
      <c r="C83" s="11">
        <v>259255</v>
      </c>
      <c r="D83" s="11">
        <v>226847</v>
      </c>
      <c r="E83" s="11">
        <v>217466</v>
      </c>
      <c r="F83" s="11">
        <v>191541</v>
      </c>
      <c r="G83" s="11">
        <v>212715</v>
      </c>
      <c r="H83" s="11">
        <v>206099</v>
      </c>
      <c r="I83" s="11">
        <v>216920</v>
      </c>
      <c r="J83" s="11">
        <v>204529</v>
      </c>
      <c r="K83" s="11">
        <v>191554</v>
      </c>
      <c r="L83" s="11">
        <v>201375</v>
      </c>
      <c r="M83" s="11">
        <v>193798</v>
      </c>
      <c r="N83" s="11">
        <v>209301</v>
      </c>
      <c r="O83" s="11">
        <f t="shared" si="67"/>
        <v>2531400</v>
      </c>
    </row>
    <row r="84" spans="2:15" ht="15" customHeight="1" thickTop="1" x14ac:dyDescent="0.25">
      <c r="B84" s="12" t="s">
        <v>0</v>
      </c>
      <c r="C84" s="13">
        <f>SUM(C72,C79)</f>
        <v>30023098</v>
      </c>
      <c r="D84" s="13">
        <f t="shared" ref="D84:O84" si="68">SUM(D72,D79)</f>
        <v>35479704</v>
      </c>
      <c r="E84" s="13">
        <f t="shared" si="68"/>
        <v>26568791</v>
      </c>
      <c r="F84" s="13">
        <f t="shared" si="68"/>
        <v>41403782</v>
      </c>
      <c r="G84" s="13">
        <f t="shared" si="68"/>
        <v>29896880</v>
      </c>
      <c r="H84" s="13">
        <f t="shared" si="68"/>
        <v>30138913</v>
      </c>
      <c r="I84" s="13">
        <f t="shared" si="68"/>
        <v>32142722</v>
      </c>
      <c r="J84" s="13">
        <f t="shared" si="68"/>
        <v>28679299</v>
      </c>
      <c r="K84" s="13">
        <f t="shared" si="68"/>
        <v>27566507</v>
      </c>
      <c r="L84" s="13">
        <f t="shared" si="68"/>
        <v>28263794</v>
      </c>
      <c r="M84" s="13">
        <f t="shared" si="68"/>
        <v>26783953</v>
      </c>
      <c r="N84" s="13">
        <f t="shared" si="68"/>
        <v>26161242</v>
      </c>
      <c r="O84" s="13">
        <f t="shared" si="68"/>
        <v>363108685</v>
      </c>
    </row>
    <row r="87" spans="2:15" ht="30" customHeight="1" x14ac:dyDescent="0.25">
      <c r="B87" s="1" t="s">
        <v>96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ht="30" customHeight="1" x14ac:dyDescent="0.25">
      <c r="B88" s="4" t="s">
        <v>50</v>
      </c>
      <c r="C88" s="4" t="s">
        <v>24</v>
      </c>
      <c r="D88" s="4" t="s">
        <v>25</v>
      </c>
      <c r="E88" s="4" t="s">
        <v>26</v>
      </c>
      <c r="F88" s="4" t="s">
        <v>27</v>
      </c>
      <c r="G88" s="4" t="s">
        <v>28</v>
      </c>
      <c r="H88" s="4" t="s">
        <v>29</v>
      </c>
      <c r="I88" s="4" t="s">
        <v>30</v>
      </c>
      <c r="J88" s="4" t="s">
        <v>31</v>
      </c>
      <c r="K88" s="4" t="s">
        <v>32</v>
      </c>
      <c r="L88" s="4" t="s">
        <v>33</v>
      </c>
      <c r="M88" s="4" t="s">
        <v>34</v>
      </c>
      <c r="N88" s="4" t="s">
        <v>35</v>
      </c>
      <c r="O88" s="4" t="s">
        <v>0</v>
      </c>
    </row>
    <row r="89" spans="2:15" ht="15" customHeight="1" x14ac:dyDescent="0.25">
      <c r="B89" s="6" t="s">
        <v>67</v>
      </c>
      <c r="C89" s="7">
        <f>SUM(C90:C95)</f>
        <v>17828877</v>
      </c>
      <c r="D89" s="7">
        <f t="shared" ref="D89" si="69">SUM(D90:D95)</f>
        <v>20908327</v>
      </c>
      <c r="E89" s="7">
        <f t="shared" ref="E89" si="70">SUM(E90:E95)</f>
        <v>15607155</v>
      </c>
      <c r="F89" s="7">
        <f t="shared" ref="F89" si="71">SUM(F90:F95)</f>
        <v>24353347</v>
      </c>
      <c r="G89" s="7">
        <f t="shared" ref="G89" si="72">SUM(G90:G95)</f>
        <v>17898367</v>
      </c>
      <c r="H89" s="7">
        <f t="shared" ref="H89" si="73">SUM(H90:H95)</f>
        <v>18264350</v>
      </c>
      <c r="I89" s="7">
        <f t="shared" ref="I89" si="74">SUM(I90:I95)</f>
        <v>19061126</v>
      </c>
      <c r="J89" s="7">
        <f t="shared" ref="J89" si="75">SUM(J90:J95)</f>
        <v>16985583</v>
      </c>
      <c r="K89" s="7">
        <f t="shared" ref="K89" si="76">SUM(K90:K95)</f>
        <v>16472341</v>
      </c>
      <c r="L89" s="7">
        <f t="shared" ref="L89" si="77">SUM(L90:L95)</f>
        <v>17014720</v>
      </c>
      <c r="M89" s="7">
        <f t="shared" ref="M89" si="78">SUM(M90:M95)</f>
        <v>15854013</v>
      </c>
      <c r="N89" s="7">
        <f t="shared" ref="N89" si="79">SUM(N90:N95)</f>
        <v>16383311</v>
      </c>
      <c r="O89" s="7">
        <f t="shared" ref="O89" si="80">SUM(O90:O95)</f>
        <v>216631517</v>
      </c>
    </row>
    <row r="90" spans="2:15" ht="15" customHeight="1" x14ac:dyDescent="0.25">
      <c r="B90" s="8" t="s">
        <v>36</v>
      </c>
      <c r="C90" s="9">
        <v>11926927</v>
      </c>
      <c r="D90" s="9">
        <v>15666381</v>
      </c>
      <c r="E90" s="9">
        <v>11774948</v>
      </c>
      <c r="F90" s="9">
        <v>17104018</v>
      </c>
      <c r="G90" s="9">
        <v>13626701</v>
      </c>
      <c r="H90" s="9">
        <v>13900950</v>
      </c>
      <c r="I90" s="9">
        <v>12749534</v>
      </c>
      <c r="J90" s="9">
        <v>12824915</v>
      </c>
      <c r="K90" s="9">
        <v>12387147</v>
      </c>
      <c r="L90" s="9">
        <v>11109889</v>
      </c>
      <c r="M90" s="9">
        <v>11912487</v>
      </c>
      <c r="N90" s="9">
        <v>12359859</v>
      </c>
      <c r="O90" s="9">
        <f t="shared" ref="O90:O95" si="81">SUM(C90:N90)</f>
        <v>157343756</v>
      </c>
    </row>
    <row r="91" spans="2:15" ht="15" customHeight="1" x14ac:dyDescent="0.25">
      <c r="B91" s="8" t="s">
        <v>37</v>
      </c>
      <c r="C91" s="9">
        <v>2918015</v>
      </c>
      <c r="D91" s="9">
        <v>3755276</v>
      </c>
      <c r="E91" s="9">
        <v>2852603</v>
      </c>
      <c r="F91" s="9">
        <v>4053261</v>
      </c>
      <c r="G91" s="9">
        <v>3251362</v>
      </c>
      <c r="H91" s="9">
        <v>3323707</v>
      </c>
      <c r="I91" s="9">
        <v>3060698</v>
      </c>
      <c r="J91" s="9">
        <v>3072074</v>
      </c>
      <c r="K91" s="9">
        <v>2979510</v>
      </c>
      <c r="L91" s="9">
        <v>2692827</v>
      </c>
      <c r="M91" s="9">
        <v>2871007</v>
      </c>
      <c r="N91" s="9">
        <v>2923568</v>
      </c>
      <c r="O91" s="9">
        <f t="shared" si="81"/>
        <v>37753908</v>
      </c>
    </row>
    <row r="92" spans="2:15" ht="15" customHeight="1" x14ac:dyDescent="0.25">
      <c r="B92" s="8" t="s">
        <v>38</v>
      </c>
      <c r="C92" s="9">
        <v>2115067</v>
      </c>
      <c r="D92" s="9">
        <v>266984</v>
      </c>
      <c r="E92" s="9">
        <v>266984</v>
      </c>
      <c r="F92" s="9">
        <v>2489910</v>
      </c>
      <c r="G92" s="9">
        <v>264249</v>
      </c>
      <c r="H92" s="9">
        <v>264013</v>
      </c>
      <c r="I92" s="9">
        <v>2450801</v>
      </c>
      <c r="J92" s="9">
        <v>264013</v>
      </c>
      <c r="K92" s="9">
        <v>264013</v>
      </c>
      <c r="L92" s="9">
        <v>2300810</v>
      </c>
      <c r="M92" s="9">
        <v>264013</v>
      </c>
      <c r="N92" s="9">
        <v>285162</v>
      </c>
      <c r="O92" s="9">
        <f t="shared" si="81"/>
        <v>11496019</v>
      </c>
    </row>
    <row r="93" spans="2:15" ht="15" customHeight="1" x14ac:dyDescent="0.25">
      <c r="B93" s="8" t="s">
        <v>39</v>
      </c>
      <c r="C93" s="9">
        <v>423322</v>
      </c>
      <c r="D93" s="9">
        <v>905493</v>
      </c>
      <c r="E93" s="9">
        <v>386743</v>
      </c>
      <c r="F93" s="9">
        <v>400833</v>
      </c>
      <c r="G93" s="9">
        <v>409400</v>
      </c>
      <c r="H93" s="9">
        <v>435324</v>
      </c>
      <c r="I93" s="9">
        <v>451266</v>
      </c>
      <c r="J93" s="9">
        <v>483988</v>
      </c>
      <c r="K93" s="9">
        <v>484987</v>
      </c>
      <c r="L93" s="9">
        <v>556111</v>
      </c>
      <c r="M93" s="9">
        <v>471395</v>
      </c>
      <c r="N93" s="9">
        <v>467035</v>
      </c>
      <c r="O93" s="9">
        <f t="shared" si="81"/>
        <v>5875897</v>
      </c>
    </row>
    <row r="94" spans="2:15" ht="15" customHeight="1" x14ac:dyDescent="0.25">
      <c r="B94" s="8" t="s">
        <v>43</v>
      </c>
      <c r="C94" s="9">
        <v>445546</v>
      </c>
      <c r="D94" s="9">
        <v>314193</v>
      </c>
      <c r="E94" s="9">
        <v>325877</v>
      </c>
      <c r="F94" s="9">
        <v>305325</v>
      </c>
      <c r="G94" s="9">
        <v>346655</v>
      </c>
      <c r="H94" s="9">
        <v>340356</v>
      </c>
      <c r="I94" s="9">
        <v>348827</v>
      </c>
      <c r="J94" s="9">
        <v>340593</v>
      </c>
      <c r="K94" s="9">
        <v>356684</v>
      </c>
      <c r="L94" s="9">
        <v>355083</v>
      </c>
      <c r="M94" s="9">
        <v>335111</v>
      </c>
      <c r="N94" s="9">
        <v>347687</v>
      </c>
      <c r="O94" s="9">
        <f t="shared" si="81"/>
        <v>4161937</v>
      </c>
    </row>
    <row r="95" spans="2:15" ht="15" customHeight="1" x14ac:dyDescent="0.25">
      <c r="B95" s="8" t="s">
        <v>44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f t="shared" si="81"/>
        <v>0</v>
      </c>
    </row>
    <row r="96" spans="2:15" ht="15" customHeight="1" x14ac:dyDescent="0.25">
      <c r="B96" s="6" t="s">
        <v>75</v>
      </c>
      <c r="C96" s="7">
        <f>SUM(C97:C100)</f>
        <v>686882</v>
      </c>
      <c r="D96" s="7">
        <f t="shared" ref="D96:O96" si="82">SUM(D97:D100)</f>
        <v>748778</v>
      </c>
      <c r="E96" s="7">
        <f t="shared" si="82"/>
        <v>637309</v>
      </c>
      <c r="F96" s="7">
        <f t="shared" si="82"/>
        <v>558300</v>
      </c>
      <c r="G96" s="7">
        <f t="shared" si="82"/>
        <v>611337</v>
      </c>
      <c r="H96" s="7">
        <f t="shared" si="82"/>
        <v>560026</v>
      </c>
      <c r="I96" s="7">
        <f t="shared" si="82"/>
        <v>583312</v>
      </c>
      <c r="J96" s="7">
        <f t="shared" si="82"/>
        <v>583473</v>
      </c>
      <c r="K96" s="7">
        <f t="shared" si="82"/>
        <v>578754</v>
      </c>
      <c r="L96" s="7">
        <f t="shared" si="82"/>
        <v>614786</v>
      </c>
      <c r="M96" s="7">
        <f t="shared" si="82"/>
        <v>582007</v>
      </c>
      <c r="N96" s="7">
        <f t="shared" si="82"/>
        <v>625770</v>
      </c>
      <c r="O96" s="7">
        <f t="shared" si="82"/>
        <v>7370734</v>
      </c>
    </row>
    <row r="97" spans="2:15" ht="15" customHeight="1" x14ac:dyDescent="0.25">
      <c r="B97" s="8" t="s">
        <v>41</v>
      </c>
      <c r="C97" s="9">
        <v>192</v>
      </c>
      <c r="D97" s="9">
        <v>274</v>
      </c>
      <c r="E97" s="9">
        <v>543</v>
      </c>
      <c r="F97" s="9">
        <v>103</v>
      </c>
      <c r="G97" s="9">
        <v>38</v>
      </c>
      <c r="H97" s="9">
        <v>73</v>
      </c>
      <c r="I97" s="9">
        <v>48</v>
      </c>
      <c r="J97" s="9">
        <v>78</v>
      </c>
      <c r="K97" s="9">
        <v>105</v>
      </c>
      <c r="L97" s="9">
        <v>62</v>
      </c>
      <c r="M97" s="9">
        <v>72</v>
      </c>
      <c r="N97" s="9">
        <v>103</v>
      </c>
      <c r="O97" s="9">
        <f t="shared" ref="O97:O100" si="83">SUM(C97:N97)</f>
        <v>1691</v>
      </c>
    </row>
    <row r="98" spans="2:15" ht="15" customHeight="1" x14ac:dyDescent="0.25">
      <c r="B98" s="8" t="s">
        <v>40</v>
      </c>
      <c r="C98" s="9">
        <v>77832</v>
      </c>
      <c r="D98" s="9">
        <v>76105</v>
      </c>
      <c r="E98" s="9">
        <v>76105</v>
      </c>
      <c r="F98" s="9">
        <v>75336</v>
      </c>
      <c r="G98" s="9">
        <v>75336</v>
      </c>
      <c r="H98" s="9">
        <v>75336</v>
      </c>
      <c r="I98" s="9">
        <v>75336</v>
      </c>
      <c r="J98" s="9">
        <v>75336</v>
      </c>
      <c r="K98" s="9">
        <v>75336</v>
      </c>
      <c r="L98" s="9">
        <v>75336</v>
      </c>
      <c r="M98" s="9">
        <v>75336</v>
      </c>
      <c r="N98" s="9">
        <v>75337</v>
      </c>
      <c r="O98" s="9">
        <f t="shared" si="83"/>
        <v>908067</v>
      </c>
    </row>
    <row r="99" spans="2:15" ht="15" customHeight="1" x14ac:dyDescent="0.25">
      <c r="B99" s="8" t="s">
        <v>42</v>
      </c>
      <c r="C99" s="9">
        <v>429305</v>
      </c>
      <c r="D99" s="9">
        <v>518879</v>
      </c>
      <c r="E99" s="9">
        <v>412273</v>
      </c>
      <c r="F99" s="9">
        <v>361681</v>
      </c>
      <c r="G99" s="9">
        <v>393931</v>
      </c>
      <c r="H99" s="9">
        <v>347890</v>
      </c>
      <c r="I99" s="9">
        <v>366152</v>
      </c>
      <c r="J99" s="9">
        <v>374101</v>
      </c>
      <c r="K99" s="9">
        <v>374108</v>
      </c>
      <c r="L99" s="9">
        <v>403832</v>
      </c>
      <c r="M99" s="9">
        <v>375636</v>
      </c>
      <c r="N99" s="9">
        <v>404331</v>
      </c>
      <c r="O99" s="9">
        <f t="shared" si="83"/>
        <v>4762119</v>
      </c>
    </row>
    <row r="100" spans="2:15" ht="15" customHeight="1" thickBot="1" x14ac:dyDescent="0.3">
      <c r="B100" s="10" t="s">
        <v>70</v>
      </c>
      <c r="C100" s="11">
        <v>179553</v>
      </c>
      <c r="D100" s="11">
        <v>153520</v>
      </c>
      <c r="E100" s="11">
        <v>148388</v>
      </c>
      <c r="F100" s="11">
        <v>121180</v>
      </c>
      <c r="G100" s="11">
        <v>142032</v>
      </c>
      <c r="H100" s="11">
        <v>136727</v>
      </c>
      <c r="I100" s="11">
        <v>141776</v>
      </c>
      <c r="J100" s="11">
        <v>133958</v>
      </c>
      <c r="K100" s="11">
        <v>129205</v>
      </c>
      <c r="L100" s="11">
        <v>135556</v>
      </c>
      <c r="M100" s="11">
        <v>130963</v>
      </c>
      <c r="N100" s="11">
        <v>145999</v>
      </c>
      <c r="O100" s="11">
        <f t="shared" si="83"/>
        <v>1698857</v>
      </c>
    </row>
    <row r="101" spans="2:15" ht="15" customHeight="1" thickTop="1" x14ac:dyDescent="0.25">
      <c r="B101" s="12" t="s">
        <v>0</v>
      </c>
      <c r="C101" s="13">
        <f>SUM(C89,C96)</f>
        <v>18515759</v>
      </c>
      <c r="D101" s="13">
        <f t="shared" ref="D101:O101" si="84">SUM(D89,D96)</f>
        <v>21657105</v>
      </c>
      <c r="E101" s="13">
        <f t="shared" si="84"/>
        <v>16244464</v>
      </c>
      <c r="F101" s="13">
        <f t="shared" si="84"/>
        <v>24911647</v>
      </c>
      <c r="G101" s="13">
        <f t="shared" si="84"/>
        <v>18509704</v>
      </c>
      <c r="H101" s="13">
        <f t="shared" si="84"/>
        <v>18824376</v>
      </c>
      <c r="I101" s="13">
        <f t="shared" si="84"/>
        <v>19644438</v>
      </c>
      <c r="J101" s="13">
        <f t="shared" si="84"/>
        <v>17569056</v>
      </c>
      <c r="K101" s="13">
        <f t="shared" si="84"/>
        <v>17051095</v>
      </c>
      <c r="L101" s="13">
        <f t="shared" si="84"/>
        <v>17629506</v>
      </c>
      <c r="M101" s="13">
        <f t="shared" si="84"/>
        <v>16436020</v>
      </c>
      <c r="N101" s="13">
        <f t="shared" si="84"/>
        <v>17009081</v>
      </c>
      <c r="O101" s="13">
        <f t="shared" si="84"/>
        <v>224002251</v>
      </c>
    </row>
    <row r="104" spans="2:15" ht="30" customHeight="1" x14ac:dyDescent="0.25">
      <c r="B104" s="1" t="s">
        <v>97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30" customHeight="1" x14ac:dyDescent="0.25">
      <c r="B105" s="4" t="s">
        <v>50</v>
      </c>
      <c r="C105" s="4" t="s">
        <v>24</v>
      </c>
      <c r="D105" s="4" t="s">
        <v>25</v>
      </c>
      <c r="E105" s="4" t="s">
        <v>26</v>
      </c>
      <c r="F105" s="4" t="s">
        <v>27</v>
      </c>
      <c r="G105" s="4" t="s">
        <v>28</v>
      </c>
      <c r="H105" s="4" t="s">
        <v>29</v>
      </c>
      <c r="I105" s="4" t="s">
        <v>30</v>
      </c>
      <c r="J105" s="4" t="s">
        <v>31</v>
      </c>
      <c r="K105" s="4" t="s">
        <v>32</v>
      </c>
      <c r="L105" s="4" t="s">
        <v>33</v>
      </c>
      <c r="M105" s="4" t="s">
        <v>34</v>
      </c>
      <c r="N105" s="4" t="s">
        <v>35</v>
      </c>
      <c r="O105" s="4" t="s">
        <v>0</v>
      </c>
    </row>
    <row r="106" spans="2:15" ht="15" customHeight="1" x14ac:dyDescent="0.25">
      <c r="B106" s="6" t="s">
        <v>67</v>
      </c>
      <c r="C106" s="7">
        <f>SUM(C107:C112)</f>
        <v>18349692</v>
      </c>
      <c r="D106" s="7">
        <f t="shared" ref="D106" si="85">SUM(D107:D112)</f>
        <v>21151780</v>
      </c>
      <c r="E106" s="7">
        <f t="shared" ref="E106" si="86">SUM(E107:E112)</f>
        <v>15862088</v>
      </c>
      <c r="F106" s="7">
        <f t="shared" ref="F106" si="87">SUM(F107:F112)</f>
        <v>23504419</v>
      </c>
      <c r="G106" s="7">
        <f t="shared" ref="G106" si="88">SUM(G107:G112)</f>
        <v>17783436</v>
      </c>
      <c r="H106" s="7">
        <f t="shared" ref="H106" si="89">SUM(H107:H112)</f>
        <v>17994202</v>
      </c>
      <c r="I106" s="7">
        <f t="shared" ref="I106" si="90">SUM(I107:I112)</f>
        <v>18721547</v>
      </c>
      <c r="J106" s="7">
        <f t="shared" ref="J106" si="91">SUM(J107:J112)</f>
        <v>16692786</v>
      </c>
      <c r="K106" s="7">
        <f t="shared" ref="K106" si="92">SUM(K107:K112)</f>
        <v>16486883</v>
      </c>
      <c r="L106" s="7">
        <f t="shared" ref="L106" si="93">SUM(L107:L112)</f>
        <v>16971373</v>
      </c>
      <c r="M106" s="7">
        <f t="shared" ref="M106" si="94">SUM(M107:M112)</f>
        <v>15947299</v>
      </c>
      <c r="N106" s="7">
        <f t="shared" ref="N106" si="95">SUM(N107:N112)</f>
        <v>16497824</v>
      </c>
      <c r="O106" s="7">
        <f t="shared" ref="O106" si="96">SUM(O107:O112)</f>
        <v>215963329</v>
      </c>
    </row>
    <row r="107" spans="2:15" ht="15" customHeight="1" x14ac:dyDescent="0.25">
      <c r="B107" s="8" t="s">
        <v>36</v>
      </c>
      <c r="C107" s="9">
        <v>11860272</v>
      </c>
      <c r="D107" s="9">
        <v>15188922</v>
      </c>
      <c r="E107" s="9">
        <v>11432010</v>
      </c>
      <c r="F107" s="9">
        <v>16173392</v>
      </c>
      <c r="G107" s="9">
        <v>13109736</v>
      </c>
      <c r="H107" s="9">
        <v>13329017</v>
      </c>
      <c r="I107" s="9">
        <v>12265863</v>
      </c>
      <c r="J107" s="9">
        <v>12216459</v>
      </c>
      <c r="K107" s="9">
        <v>11962294</v>
      </c>
      <c r="L107" s="9">
        <v>10864974</v>
      </c>
      <c r="M107" s="9">
        <v>11510833</v>
      </c>
      <c r="N107" s="9">
        <v>12133154</v>
      </c>
      <c r="O107" s="9">
        <f t="shared" ref="O107:O112" si="97">SUM(C107:N107)</f>
        <v>152046926</v>
      </c>
    </row>
    <row r="108" spans="2:15" ht="15" customHeight="1" x14ac:dyDescent="0.25">
      <c r="B108" s="8" t="s">
        <v>37</v>
      </c>
      <c r="C108" s="9">
        <v>3061236</v>
      </c>
      <c r="D108" s="9">
        <v>3788590</v>
      </c>
      <c r="E108" s="9">
        <v>2904196</v>
      </c>
      <c r="F108" s="9">
        <v>3966160</v>
      </c>
      <c r="G108" s="9">
        <v>3248269</v>
      </c>
      <c r="H108" s="9">
        <v>3314024</v>
      </c>
      <c r="I108" s="9">
        <v>3069363</v>
      </c>
      <c r="J108" s="9">
        <v>3049414</v>
      </c>
      <c r="K108" s="9">
        <v>3001805</v>
      </c>
      <c r="L108" s="9">
        <v>2756689</v>
      </c>
      <c r="M108" s="9">
        <v>2897793</v>
      </c>
      <c r="N108" s="9">
        <v>2962809</v>
      </c>
      <c r="O108" s="9">
        <f t="shared" si="97"/>
        <v>38020348</v>
      </c>
    </row>
    <row r="109" spans="2:15" ht="15" customHeight="1" x14ac:dyDescent="0.25">
      <c r="B109" s="8" t="s">
        <v>38</v>
      </c>
      <c r="C109" s="9">
        <v>1916641</v>
      </c>
      <c r="D109" s="9">
        <v>277667</v>
      </c>
      <c r="E109" s="9">
        <v>277667</v>
      </c>
      <c r="F109" s="9">
        <v>2236409</v>
      </c>
      <c r="G109" s="9">
        <v>272149</v>
      </c>
      <c r="H109" s="9">
        <v>271781</v>
      </c>
      <c r="I109" s="9">
        <v>2201890</v>
      </c>
      <c r="J109" s="9">
        <v>271781</v>
      </c>
      <c r="K109" s="9">
        <v>271781</v>
      </c>
      <c r="L109" s="9">
        <v>2069505</v>
      </c>
      <c r="M109" s="9">
        <v>271781</v>
      </c>
      <c r="N109" s="9">
        <v>304736</v>
      </c>
      <c r="O109" s="9">
        <f t="shared" si="97"/>
        <v>10643788</v>
      </c>
    </row>
    <row r="110" spans="2:15" ht="15" customHeight="1" x14ac:dyDescent="0.25">
      <c r="B110" s="8" t="s">
        <v>39</v>
      </c>
      <c r="C110" s="9">
        <v>414411</v>
      </c>
      <c r="D110" s="9">
        <v>859159</v>
      </c>
      <c r="E110" s="9">
        <v>366982</v>
      </c>
      <c r="F110" s="9">
        <v>393327</v>
      </c>
      <c r="G110" s="9">
        <v>391851</v>
      </c>
      <c r="H110" s="9">
        <v>416341</v>
      </c>
      <c r="I110" s="9">
        <v>435126</v>
      </c>
      <c r="J110" s="9">
        <v>465291</v>
      </c>
      <c r="K110" s="9">
        <v>461679</v>
      </c>
      <c r="L110" s="9">
        <v>527338</v>
      </c>
      <c r="M110" s="9">
        <v>450021</v>
      </c>
      <c r="N110" s="9">
        <v>446220</v>
      </c>
      <c r="O110" s="9">
        <f t="shared" si="97"/>
        <v>5627746</v>
      </c>
    </row>
    <row r="111" spans="2:15" ht="15" customHeight="1" x14ac:dyDescent="0.25">
      <c r="B111" s="8" t="s">
        <v>43</v>
      </c>
      <c r="C111" s="9">
        <v>377287</v>
      </c>
      <c r="D111" s="9">
        <v>266057</v>
      </c>
      <c r="E111" s="9">
        <v>275951</v>
      </c>
      <c r="F111" s="9">
        <v>258548</v>
      </c>
      <c r="G111" s="9">
        <v>293546</v>
      </c>
      <c r="H111" s="9">
        <v>288212</v>
      </c>
      <c r="I111" s="9">
        <v>295385</v>
      </c>
      <c r="J111" s="9">
        <v>288412</v>
      </c>
      <c r="K111" s="9">
        <v>302039</v>
      </c>
      <c r="L111" s="9">
        <v>300682</v>
      </c>
      <c r="M111" s="9">
        <v>283770</v>
      </c>
      <c r="N111" s="9">
        <v>294420</v>
      </c>
      <c r="O111" s="9">
        <f t="shared" si="97"/>
        <v>3524309</v>
      </c>
    </row>
    <row r="112" spans="2:15" ht="15" customHeight="1" x14ac:dyDescent="0.25">
      <c r="B112" s="8" t="s">
        <v>44</v>
      </c>
      <c r="C112" s="9">
        <v>719845</v>
      </c>
      <c r="D112" s="9">
        <v>771385</v>
      </c>
      <c r="E112" s="9">
        <v>605282</v>
      </c>
      <c r="F112" s="9">
        <v>476583</v>
      </c>
      <c r="G112" s="9">
        <v>467885</v>
      </c>
      <c r="H112" s="9">
        <v>374827</v>
      </c>
      <c r="I112" s="9">
        <v>453920</v>
      </c>
      <c r="J112" s="9">
        <v>401429</v>
      </c>
      <c r="K112" s="9">
        <v>487285</v>
      </c>
      <c r="L112" s="9">
        <v>452185</v>
      </c>
      <c r="M112" s="9">
        <v>533101</v>
      </c>
      <c r="N112" s="9">
        <v>356485</v>
      </c>
      <c r="O112" s="9">
        <f t="shared" si="97"/>
        <v>6100212</v>
      </c>
    </row>
    <row r="113" spans="2:15" ht="15" customHeight="1" x14ac:dyDescent="0.25">
      <c r="B113" s="6" t="s">
        <v>75</v>
      </c>
      <c r="C113" s="7">
        <f>SUM(C114:C117)</f>
        <v>686802</v>
      </c>
      <c r="D113" s="7">
        <f t="shared" ref="D113:O113" si="98">SUM(D114:D117)</f>
        <v>741376</v>
      </c>
      <c r="E113" s="7">
        <f t="shared" si="98"/>
        <v>631042</v>
      </c>
      <c r="F113" s="7">
        <f t="shared" si="98"/>
        <v>534941</v>
      </c>
      <c r="G113" s="7">
        <f t="shared" si="98"/>
        <v>593831</v>
      </c>
      <c r="H113" s="7">
        <f t="shared" si="98"/>
        <v>545055</v>
      </c>
      <c r="I113" s="7">
        <f t="shared" si="98"/>
        <v>562543</v>
      </c>
      <c r="J113" s="7">
        <f t="shared" si="98"/>
        <v>563528</v>
      </c>
      <c r="K113" s="7">
        <f t="shared" si="98"/>
        <v>562249</v>
      </c>
      <c r="L113" s="7">
        <f t="shared" si="98"/>
        <v>609578</v>
      </c>
      <c r="M113" s="7">
        <f t="shared" si="98"/>
        <v>568062</v>
      </c>
      <c r="N113" s="7">
        <f t="shared" si="98"/>
        <v>612651</v>
      </c>
      <c r="O113" s="7">
        <f t="shared" si="98"/>
        <v>7211658</v>
      </c>
    </row>
    <row r="114" spans="2:15" ht="15" customHeight="1" x14ac:dyDescent="0.25">
      <c r="B114" s="8" t="s">
        <v>41</v>
      </c>
      <c r="C114" s="9">
        <v>216</v>
      </c>
      <c r="D114" s="9">
        <v>308</v>
      </c>
      <c r="E114" s="9">
        <v>595</v>
      </c>
      <c r="F114" s="9">
        <v>113</v>
      </c>
      <c r="G114" s="9">
        <v>41</v>
      </c>
      <c r="H114" s="9">
        <v>79</v>
      </c>
      <c r="I114" s="9">
        <v>52</v>
      </c>
      <c r="J114" s="9">
        <v>86</v>
      </c>
      <c r="K114" s="9">
        <v>115</v>
      </c>
      <c r="L114" s="9">
        <v>68</v>
      </c>
      <c r="M114" s="9">
        <v>78</v>
      </c>
      <c r="N114" s="9">
        <v>113</v>
      </c>
      <c r="O114" s="9">
        <f t="shared" ref="O114:O117" si="99">SUM(C114:N114)</f>
        <v>1864</v>
      </c>
    </row>
    <row r="115" spans="2:15" ht="15" customHeight="1" x14ac:dyDescent="0.25">
      <c r="B115" s="8" t="s">
        <v>40</v>
      </c>
      <c r="C115" s="9">
        <v>81597</v>
      </c>
      <c r="D115" s="9">
        <v>78049</v>
      </c>
      <c r="E115" s="9">
        <v>78049</v>
      </c>
      <c r="F115" s="9">
        <v>76526</v>
      </c>
      <c r="G115" s="9">
        <v>76526</v>
      </c>
      <c r="H115" s="9">
        <v>76526</v>
      </c>
      <c r="I115" s="9">
        <v>76526</v>
      </c>
      <c r="J115" s="9">
        <v>76526</v>
      </c>
      <c r="K115" s="9">
        <v>76526</v>
      </c>
      <c r="L115" s="9">
        <v>76526</v>
      </c>
      <c r="M115" s="9">
        <v>76526</v>
      </c>
      <c r="N115" s="9">
        <v>76526</v>
      </c>
      <c r="O115" s="9">
        <f t="shared" si="99"/>
        <v>926429</v>
      </c>
    </row>
    <row r="116" spans="2:15" ht="15" customHeight="1" x14ac:dyDescent="0.25">
      <c r="B116" s="8" t="s">
        <v>42</v>
      </c>
      <c r="C116" s="9">
        <v>426703</v>
      </c>
      <c r="D116" s="9">
        <v>512917</v>
      </c>
      <c r="E116" s="9">
        <v>406771</v>
      </c>
      <c r="F116" s="9">
        <v>343689</v>
      </c>
      <c r="G116" s="9">
        <v>379420</v>
      </c>
      <c r="H116" s="9">
        <v>336151</v>
      </c>
      <c r="I116" s="9">
        <v>349736</v>
      </c>
      <c r="J116" s="9">
        <v>358071</v>
      </c>
      <c r="K116" s="9">
        <v>359632</v>
      </c>
      <c r="L116" s="9">
        <v>400936</v>
      </c>
      <c r="M116" s="9">
        <v>363661</v>
      </c>
      <c r="N116" s="9">
        <v>391533</v>
      </c>
      <c r="O116" s="9">
        <f t="shared" si="99"/>
        <v>4629220</v>
      </c>
    </row>
    <row r="117" spans="2:15" ht="15" customHeight="1" thickBot="1" x14ac:dyDescent="0.3">
      <c r="B117" s="10" t="s">
        <v>70</v>
      </c>
      <c r="C117" s="11">
        <v>178286</v>
      </c>
      <c r="D117" s="11">
        <v>150102</v>
      </c>
      <c r="E117" s="11">
        <v>145627</v>
      </c>
      <c r="F117" s="11">
        <v>114613</v>
      </c>
      <c r="G117" s="11">
        <v>137844</v>
      </c>
      <c r="H117" s="11">
        <v>132299</v>
      </c>
      <c r="I117" s="11">
        <v>136229</v>
      </c>
      <c r="J117" s="11">
        <v>128845</v>
      </c>
      <c r="K117" s="11">
        <v>125976</v>
      </c>
      <c r="L117" s="11">
        <v>132048</v>
      </c>
      <c r="M117" s="11">
        <v>127797</v>
      </c>
      <c r="N117" s="11">
        <v>144479</v>
      </c>
      <c r="O117" s="11">
        <f t="shared" si="99"/>
        <v>1654145</v>
      </c>
    </row>
    <row r="118" spans="2:15" ht="15" customHeight="1" thickTop="1" x14ac:dyDescent="0.25">
      <c r="B118" s="12" t="s">
        <v>0</v>
      </c>
      <c r="C118" s="13">
        <f>SUM(C106,C113)</f>
        <v>19036494</v>
      </c>
      <c r="D118" s="13">
        <f t="shared" ref="D118:O118" si="100">SUM(D106,D113)</f>
        <v>21893156</v>
      </c>
      <c r="E118" s="13">
        <f t="shared" si="100"/>
        <v>16493130</v>
      </c>
      <c r="F118" s="13">
        <f t="shared" si="100"/>
        <v>24039360</v>
      </c>
      <c r="G118" s="13">
        <f t="shared" si="100"/>
        <v>18377267</v>
      </c>
      <c r="H118" s="13">
        <f t="shared" si="100"/>
        <v>18539257</v>
      </c>
      <c r="I118" s="13">
        <f t="shared" si="100"/>
        <v>19284090</v>
      </c>
      <c r="J118" s="13">
        <f t="shared" si="100"/>
        <v>17256314</v>
      </c>
      <c r="K118" s="13">
        <f t="shared" si="100"/>
        <v>17049132</v>
      </c>
      <c r="L118" s="13">
        <f t="shared" si="100"/>
        <v>17580951</v>
      </c>
      <c r="M118" s="13">
        <f t="shared" si="100"/>
        <v>16515361</v>
      </c>
      <c r="N118" s="13">
        <f t="shared" si="100"/>
        <v>17110475</v>
      </c>
      <c r="O118" s="13">
        <f t="shared" si="100"/>
        <v>223174987</v>
      </c>
    </row>
    <row r="121" spans="2:15" ht="30" customHeight="1" x14ac:dyDescent="0.25">
      <c r="B121" s="1" t="s">
        <v>98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30" customHeight="1" x14ac:dyDescent="0.25">
      <c r="B122" s="4" t="s">
        <v>50</v>
      </c>
      <c r="C122" s="4" t="s">
        <v>24</v>
      </c>
      <c r="D122" s="4" t="s">
        <v>25</v>
      </c>
      <c r="E122" s="4" t="s">
        <v>26</v>
      </c>
      <c r="F122" s="4" t="s">
        <v>27</v>
      </c>
      <c r="G122" s="4" t="s">
        <v>28</v>
      </c>
      <c r="H122" s="4" t="s">
        <v>29</v>
      </c>
      <c r="I122" s="4" t="s">
        <v>30</v>
      </c>
      <c r="J122" s="4" t="s">
        <v>31</v>
      </c>
      <c r="K122" s="4" t="s">
        <v>32</v>
      </c>
      <c r="L122" s="4" t="s">
        <v>33</v>
      </c>
      <c r="M122" s="4" t="s">
        <v>34</v>
      </c>
      <c r="N122" s="4" t="s">
        <v>35</v>
      </c>
      <c r="O122" s="4" t="s">
        <v>0</v>
      </c>
    </row>
    <row r="123" spans="2:15" ht="15" customHeight="1" x14ac:dyDescent="0.25">
      <c r="B123" s="6" t="s">
        <v>67</v>
      </c>
      <c r="C123" s="7">
        <f>SUM(C124:C129)</f>
        <v>49220618</v>
      </c>
      <c r="D123" s="7">
        <f t="shared" ref="D123" si="101">SUM(D124:D129)</f>
        <v>57826700</v>
      </c>
      <c r="E123" s="7">
        <f t="shared" ref="E123" si="102">SUM(E124:E129)</f>
        <v>43186371</v>
      </c>
      <c r="F123" s="7">
        <f t="shared" ref="F123" si="103">SUM(F124:F129)</f>
        <v>68941950</v>
      </c>
      <c r="G123" s="7">
        <f t="shared" ref="G123" si="104">SUM(G124:G129)</f>
        <v>48468016</v>
      </c>
      <c r="H123" s="7">
        <f t="shared" ref="H123" si="105">SUM(H124:H129)</f>
        <v>48796752</v>
      </c>
      <c r="I123" s="7">
        <f t="shared" ref="I123" si="106">SUM(I124:I129)</f>
        <v>52706643</v>
      </c>
      <c r="J123" s="7">
        <f t="shared" ref="J123" si="107">SUM(J124:J129)</f>
        <v>46847750</v>
      </c>
      <c r="K123" s="7">
        <f t="shared" ref="K123" si="108">SUM(K124:K129)</f>
        <v>44674123</v>
      </c>
      <c r="L123" s="7">
        <f t="shared" ref="L123" si="109">SUM(L124:L129)</f>
        <v>45643705</v>
      </c>
      <c r="M123" s="7">
        <f t="shared" ref="M123" si="110">SUM(M124:M129)</f>
        <v>43542315</v>
      </c>
      <c r="N123" s="7">
        <f t="shared" ref="N123" si="111">SUM(N124:N129)</f>
        <v>40935652</v>
      </c>
      <c r="O123" s="7">
        <f t="shared" ref="O123" si="112">SUM(O124:O129)</f>
        <v>590790595</v>
      </c>
    </row>
    <row r="124" spans="2:15" ht="15" customHeight="1" x14ac:dyDescent="0.25">
      <c r="B124" s="8" t="s">
        <v>36</v>
      </c>
      <c r="C124" s="9">
        <v>26828852</v>
      </c>
      <c r="D124" s="9">
        <v>37561313</v>
      </c>
      <c r="E124" s="9">
        <v>28086931</v>
      </c>
      <c r="F124" s="9">
        <v>44563601</v>
      </c>
      <c r="G124" s="9">
        <v>33436010</v>
      </c>
      <c r="H124" s="9">
        <v>34519434</v>
      </c>
      <c r="I124" s="9">
        <v>31283540</v>
      </c>
      <c r="J124" s="9">
        <v>32591623</v>
      </c>
      <c r="K124" s="9">
        <v>29979187</v>
      </c>
      <c r="L124" s="9">
        <v>25634006</v>
      </c>
      <c r="M124" s="9">
        <v>28766671</v>
      </c>
      <c r="N124" s="9">
        <v>28096510</v>
      </c>
      <c r="O124" s="9">
        <f t="shared" ref="O124:O129" si="113">SUM(C124:N124)</f>
        <v>381347678</v>
      </c>
    </row>
    <row r="125" spans="2:15" ht="15" customHeight="1" x14ac:dyDescent="0.25">
      <c r="B125" s="8" t="s">
        <v>37</v>
      </c>
      <c r="C125" s="9">
        <v>5228107</v>
      </c>
      <c r="D125" s="9">
        <v>7663840</v>
      </c>
      <c r="E125" s="9">
        <v>5583303</v>
      </c>
      <c r="F125" s="9">
        <v>9331405</v>
      </c>
      <c r="G125" s="9">
        <v>6870170</v>
      </c>
      <c r="H125" s="9">
        <v>7083099</v>
      </c>
      <c r="I125" s="9">
        <v>6360656</v>
      </c>
      <c r="J125" s="9">
        <v>6673133</v>
      </c>
      <c r="K125" s="9">
        <v>6064258</v>
      </c>
      <c r="L125" s="9">
        <v>5078102</v>
      </c>
      <c r="M125" s="9">
        <v>5794567</v>
      </c>
      <c r="N125" s="9">
        <v>5790443</v>
      </c>
      <c r="O125" s="9">
        <f t="shared" si="113"/>
        <v>77521083</v>
      </c>
    </row>
    <row r="126" spans="2:15" ht="15" customHeight="1" x14ac:dyDescent="0.25">
      <c r="B126" s="8" t="s">
        <v>38</v>
      </c>
      <c r="C126" s="9">
        <v>6320206</v>
      </c>
      <c r="D126" s="9">
        <v>469482</v>
      </c>
      <c r="E126" s="9">
        <v>469482</v>
      </c>
      <c r="F126" s="9">
        <v>7574520</v>
      </c>
      <c r="G126" s="9">
        <v>483277</v>
      </c>
      <c r="H126" s="9">
        <v>483995</v>
      </c>
      <c r="I126" s="9">
        <v>7449938</v>
      </c>
      <c r="J126" s="9">
        <v>483995</v>
      </c>
      <c r="K126" s="9">
        <v>483995</v>
      </c>
      <c r="L126" s="9">
        <v>6972149</v>
      </c>
      <c r="M126" s="9">
        <v>483995</v>
      </c>
      <c r="N126" s="9">
        <v>419741</v>
      </c>
      <c r="O126" s="9">
        <f t="shared" si="113"/>
        <v>32094775</v>
      </c>
    </row>
    <row r="127" spans="2:15" ht="15" customHeight="1" x14ac:dyDescent="0.25">
      <c r="B127" s="8" t="s">
        <v>39</v>
      </c>
      <c r="C127" s="9">
        <v>1007037</v>
      </c>
      <c r="D127" s="9">
        <v>2340876</v>
      </c>
      <c r="E127" s="9">
        <v>999557</v>
      </c>
      <c r="F127" s="9">
        <v>912596</v>
      </c>
      <c r="G127" s="9">
        <v>1023127</v>
      </c>
      <c r="H127" s="9">
        <v>1090881</v>
      </c>
      <c r="I127" s="9">
        <v>1098246</v>
      </c>
      <c r="J127" s="9">
        <v>1190658</v>
      </c>
      <c r="K127" s="9">
        <v>1235235</v>
      </c>
      <c r="L127" s="9">
        <v>1435245</v>
      </c>
      <c r="M127" s="9">
        <v>1188811</v>
      </c>
      <c r="N127" s="9">
        <v>1174481</v>
      </c>
      <c r="O127" s="9">
        <f t="shared" si="113"/>
        <v>14696750</v>
      </c>
    </row>
    <row r="128" spans="2:15" ht="15" customHeight="1" x14ac:dyDescent="0.25">
      <c r="B128" s="8" t="s">
        <v>43</v>
      </c>
      <c r="C128" s="9">
        <v>2045503</v>
      </c>
      <c r="D128" s="9">
        <v>1442460</v>
      </c>
      <c r="E128" s="9">
        <v>1496103</v>
      </c>
      <c r="F128" s="9">
        <v>1401747</v>
      </c>
      <c r="G128" s="9">
        <v>1591495</v>
      </c>
      <c r="H128" s="9">
        <v>1562576</v>
      </c>
      <c r="I128" s="9">
        <v>1601463</v>
      </c>
      <c r="J128" s="9">
        <v>1563662</v>
      </c>
      <c r="K128" s="9">
        <v>1637538</v>
      </c>
      <c r="L128" s="9">
        <v>1630185</v>
      </c>
      <c r="M128" s="9">
        <v>1538494</v>
      </c>
      <c r="N128" s="9">
        <v>1596232</v>
      </c>
      <c r="O128" s="9">
        <f t="shared" si="113"/>
        <v>19107458</v>
      </c>
    </row>
    <row r="129" spans="2:15" ht="15" customHeight="1" x14ac:dyDescent="0.25">
      <c r="B129" s="8" t="s">
        <v>44</v>
      </c>
      <c r="C129" s="9">
        <v>7790913</v>
      </c>
      <c r="D129" s="9">
        <v>8348729</v>
      </c>
      <c r="E129" s="9">
        <v>6550995</v>
      </c>
      <c r="F129" s="9">
        <v>5158081</v>
      </c>
      <c r="G129" s="9">
        <v>5063937</v>
      </c>
      <c r="H129" s="9">
        <v>4056767</v>
      </c>
      <c r="I129" s="9">
        <v>4912800</v>
      </c>
      <c r="J129" s="9">
        <v>4344679</v>
      </c>
      <c r="K129" s="9">
        <v>5273910</v>
      </c>
      <c r="L129" s="9">
        <v>4894018</v>
      </c>
      <c r="M129" s="9">
        <v>5769777</v>
      </c>
      <c r="N129" s="9">
        <v>3858245</v>
      </c>
      <c r="O129" s="9">
        <f t="shared" si="113"/>
        <v>66022851</v>
      </c>
    </row>
    <row r="130" spans="2:15" ht="15" customHeight="1" x14ac:dyDescent="0.25">
      <c r="B130" s="6" t="s">
        <v>75</v>
      </c>
      <c r="C130" s="7">
        <f>SUM(C131:C134)</f>
        <v>1513615</v>
      </c>
      <c r="D130" s="7">
        <f t="shared" ref="D130:O130" si="114">SUM(D131:D134)</f>
        <v>1693591</v>
      </c>
      <c r="E130" s="7">
        <f t="shared" si="114"/>
        <v>1408704</v>
      </c>
      <c r="F130" s="7">
        <f t="shared" si="114"/>
        <v>1389974</v>
      </c>
      <c r="G130" s="7">
        <f t="shared" si="114"/>
        <v>1447665</v>
      </c>
      <c r="H130" s="7">
        <f t="shared" si="114"/>
        <v>1316327</v>
      </c>
      <c r="I130" s="7">
        <f t="shared" si="114"/>
        <v>1418750</v>
      </c>
      <c r="J130" s="7">
        <f t="shared" si="114"/>
        <v>1411502</v>
      </c>
      <c r="K130" s="7">
        <f t="shared" si="114"/>
        <v>1369881</v>
      </c>
      <c r="L130" s="7">
        <f t="shared" si="114"/>
        <v>1341640</v>
      </c>
      <c r="M130" s="7">
        <f t="shared" si="114"/>
        <v>1353127</v>
      </c>
      <c r="N130" s="7">
        <f t="shared" si="114"/>
        <v>1437617</v>
      </c>
      <c r="O130" s="7">
        <f t="shared" si="114"/>
        <v>17102393</v>
      </c>
    </row>
    <row r="131" spans="2:15" ht="15" customHeight="1" x14ac:dyDescent="0.25">
      <c r="B131" s="8" t="s">
        <v>41</v>
      </c>
      <c r="C131" s="9">
        <v>218</v>
      </c>
      <c r="D131" s="9">
        <v>311</v>
      </c>
      <c r="E131" s="9">
        <v>680</v>
      </c>
      <c r="F131" s="9">
        <v>131</v>
      </c>
      <c r="G131" s="9">
        <v>48</v>
      </c>
      <c r="H131" s="9">
        <v>92</v>
      </c>
      <c r="I131" s="9">
        <v>61</v>
      </c>
      <c r="J131" s="9">
        <v>100</v>
      </c>
      <c r="K131" s="9">
        <v>134</v>
      </c>
      <c r="L131" s="9">
        <v>79</v>
      </c>
      <c r="M131" s="9">
        <v>91</v>
      </c>
      <c r="N131" s="9">
        <v>131</v>
      </c>
      <c r="O131" s="9">
        <f t="shared" ref="O131:O134" si="115">SUM(C131:N131)</f>
        <v>2076</v>
      </c>
    </row>
    <row r="132" spans="2:15" ht="15" customHeight="1" x14ac:dyDescent="0.25">
      <c r="B132" s="8" t="s">
        <v>40</v>
      </c>
      <c r="C132" s="9">
        <v>139919</v>
      </c>
      <c r="D132" s="9">
        <v>143809</v>
      </c>
      <c r="E132" s="9">
        <v>143809</v>
      </c>
      <c r="F132" s="9">
        <v>147565</v>
      </c>
      <c r="G132" s="9">
        <v>147565</v>
      </c>
      <c r="H132" s="9">
        <v>147565</v>
      </c>
      <c r="I132" s="9">
        <v>147565</v>
      </c>
      <c r="J132" s="9">
        <v>147565</v>
      </c>
      <c r="K132" s="9">
        <v>147565</v>
      </c>
      <c r="L132" s="9">
        <v>147565</v>
      </c>
      <c r="M132" s="9">
        <v>147565</v>
      </c>
      <c r="N132" s="9">
        <v>147566</v>
      </c>
      <c r="O132" s="9">
        <f t="shared" si="115"/>
        <v>1755623</v>
      </c>
    </row>
    <row r="133" spans="2:15" ht="15" customHeight="1" x14ac:dyDescent="0.25">
      <c r="B133" s="8" t="s">
        <v>42</v>
      </c>
      <c r="C133" s="9">
        <v>967385</v>
      </c>
      <c r="D133" s="9">
        <v>1192824</v>
      </c>
      <c r="E133" s="9">
        <v>924409</v>
      </c>
      <c r="F133" s="9">
        <v>926796</v>
      </c>
      <c r="G133" s="9">
        <v>962601</v>
      </c>
      <c r="H133" s="9">
        <v>840179</v>
      </c>
      <c r="I133" s="9">
        <v>921701</v>
      </c>
      <c r="J133" s="9">
        <v>934858</v>
      </c>
      <c r="K133" s="9">
        <v>920557</v>
      </c>
      <c r="L133" s="9">
        <v>876434</v>
      </c>
      <c r="M133" s="9">
        <v>900734</v>
      </c>
      <c r="N133" s="9">
        <v>968698</v>
      </c>
      <c r="O133" s="9">
        <f t="shared" si="115"/>
        <v>11337176</v>
      </c>
    </row>
    <row r="134" spans="2:15" ht="15" customHeight="1" thickBot="1" x14ac:dyDescent="0.3">
      <c r="B134" s="10" t="s">
        <v>70</v>
      </c>
      <c r="C134" s="11">
        <v>406093</v>
      </c>
      <c r="D134" s="11">
        <v>356647</v>
      </c>
      <c r="E134" s="11">
        <v>339806</v>
      </c>
      <c r="F134" s="11">
        <v>315482</v>
      </c>
      <c r="G134" s="11">
        <v>337451</v>
      </c>
      <c r="H134" s="11">
        <v>328491</v>
      </c>
      <c r="I134" s="11">
        <v>349423</v>
      </c>
      <c r="J134" s="11">
        <v>328979</v>
      </c>
      <c r="K134" s="11">
        <v>301625</v>
      </c>
      <c r="L134" s="11">
        <v>317562</v>
      </c>
      <c r="M134" s="11">
        <v>304737</v>
      </c>
      <c r="N134" s="11">
        <v>321222</v>
      </c>
      <c r="O134" s="11">
        <f t="shared" si="115"/>
        <v>4007518</v>
      </c>
    </row>
    <row r="135" spans="2:15" ht="15" customHeight="1" thickTop="1" x14ac:dyDescent="0.25">
      <c r="B135" s="12" t="s">
        <v>0</v>
      </c>
      <c r="C135" s="13">
        <f>SUM(C123,C130)</f>
        <v>50734233</v>
      </c>
      <c r="D135" s="13">
        <f t="shared" ref="D135:O135" si="116">SUM(D123,D130)</f>
        <v>59520291</v>
      </c>
      <c r="E135" s="13">
        <f t="shared" si="116"/>
        <v>44595075</v>
      </c>
      <c r="F135" s="13">
        <f t="shared" si="116"/>
        <v>70331924</v>
      </c>
      <c r="G135" s="13">
        <f t="shared" si="116"/>
        <v>49915681</v>
      </c>
      <c r="H135" s="13">
        <f t="shared" si="116"/>
        <v>50113079</v>
      </c>
      <c r="I135" s="13">
        <f t="shared" si="116"/>
        <v>54125393</v>
      </c>
      <c r="J135" s="13">
        <f t="shared" si="116"/>
        <v>48259252</v>
      </c>
      <c r="K135" s="13">
        <f t="shared" si="116"/>
        <v>46044004</v>
      </c>
      <c r="L135" s="13">
        <f t="shared" si="116"/>
        <v>46985345</v>
      </c>
      <c r="M135" s="13">
        <f t="shared" si="116"/>
        <v>44895442</v>
      </c>
      <c r="N135" s="13">
        <f t="shared" si="116"/>
        <v>42373269</v>
      </c>
      <c r="O135" s="13">
        <f t="shared" si="116"/>
        <v>607892988</v>
      </c>
    </row>
    <row r="139" spans="2:15" ht="30" customHeight="1" x14ac:dyDescent="0.25">
      <c r="B139" s="1" t="s">
        <v>99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30" customHeight="1" x14ac:dyDescent="0.25">
      <c r="B140" s="4" t="s">
        <v>50</v>
      </c>
      <c r="C140" s="4" t="s">
        <v>24</v>
      </c>
      <c r="D140" s="4" t="s">
        <v>25</v>
      </c>
      <c r="E140" s="4" t="s">
        <v>26</v>
      </c>
      <c r="F140" s="4" t="s">
        <v>27</v>
      </c>
      <c r="G140" s="4" t="s">
        <v>28</v>
      </c>
      <c r="H140" s="4" t="s">
        <v>29</v>
      </c>
      <c r="I140" s="4" t="s">
        <v>30</v>
      </c>
      <c r="J140" s="4" t="s">
        <v>31</v>
      </c>
      <c r="K140" s="4" t="s">
        <v>32</v>
      </c>
      <c r="L140" s="4" t="s">
        <v>33</v>
      </c>
      <c r="M140" s="4" t="s">
        <v>34</v>
      </c>
      <c r="N140" s="4" t="s">
        <v>35</v>
      </c>
      <c r="O140" s="4" t="s">
        <v>0</v>
      </c>
    </row>
    <row r="141" spans="2:15" ht="15" customHeight="1" x14ac:dyDescent="0.25">
      <c r="B141" s="6" t="s">
        <v>67</v>
      </c>
      <c r="C141" s="7">
        <f>SUM(C142:C147)</f>
        <v>19048635</v>
      </c>
      <c r="D141" s="7">
        <f t="shared" ref="D141" si="117">SUM(D142:D147)</f>
        <v>22537799</v>
      </c>
      <c r="E141" s="7">
        <f t="shared" ref="E141" si="118">SUM(E142:E147)</f>
        <v>16836728</v>
      </c>
      <c r="F141" s="7">
        <f t="shared" ref="F141" si="119">SUM(F142:F147)</f>
        <v>25569235</v>
      </c>
      <c r="G141" s="7">
        <f t="shared" ref="G141" si="120">SUM(G142:G147)</f>
        <v>18448081</v>
      </c>
      <c r="H141" s="7">
        <f t="shared" ref="H141" si="121">SUM(H142:H147)</f>
        <v>18671745</v>
      </c>
      <c r="I141" s="7">
        <f t="shared" ref="I141" si="122">SUM(I142:I147)</f>
        <v>19814435</v>
      </c>
      <c r="J141" s="7">
        <f t="shared" ref="J141" si="123">SUM(J142:J147)</f>
        <v>17629067</v>
      </c>
      <c r="K141" s="7">
        <f t="shared" ref="K141" si="124">SUM(K142:K147)</f>
        <v>17006554</v>
      </c>
      <c r="L141" s="7">
        <f t="shared" ref="L141" si="125">SUM(L142:L147)</f>
        <v>17462642</v>
      </c>
      <c r="M141" s="7">
        <f t="shared" ref="M141" si="126">SUM(M142:M147)</f>
        <v>16489695</v>
      </c>
      <c r="N141" s="7">
        <f t="shared" ref="N141" si="127">SUM(N142:N147)</f>
        <v>16272358</v>
      </c>
      <c r="O141" s="7">
        <f t="shared" ref="O141" si="128">SUM(O142:O147)</f>
        <v>225786974</v>
      </c>
    </row>
    <row r="142" spans="2:15" ht="15" customHeight="1" x14ac:dyDescent="0.25">
      <c r="B142" s="8" t="s">
        <v>36</v>
      </c>
      <c r="C142" s="9">
        <v>11582594</v>
      </c>
      <c r="D142" s="9">
        <v>15683305</v>
      </c>
      <c r="E142" s="9">
        <v>11768892</v>
      </c>
      <c r="F142" s="9">
        <v>17208640</v>
      </c>
      <c r="G142" s="9">
        <v>13362761</v>
      </c>
      <c r="H142" s="9">
        <v>13700648</v>
      </c>
      <c r="I142" s="9">
        <v>12502558</v>
      </c>
      <c r="J142" s="9">
        <v>12765125</v>
      </c>
      <c r="K142" s="9">
        <v>12077458</v>
      </c>
      <c r="L142" s="9">
        <v>10621505</v>
      </c>
      <c r="M142" s="9">
        <v>11603957</v>
      </c>
      <c r="N142" s="9">
        <v>11745719</v>
      </c>
      <c r="O142" s="9">
        <f t="shared" ref="O142:O147" si="129">SUM(C142:N142)</f>
        <v>154623162</v>
      </c>
    </row>
    <row r="143" spans="2:15" ht="15" customHeight="1" x14ac:dyDescent="0.25">
      <c r="B143" s="8" t="s">
        <v>37</v>
      </c>
      <c r="C143" s="9">
        <v>2644812</v>
      </c>
      <c r="D143" s="9">
        <v>3585111</v>
      </c>
      <c r="E143" s="9">
        <v>2692346</v>
      </c>
      <c r="F143" s="9">
        <v>3871599</v>
      </c>
      <c r="G143" s="9">
        <v>3002323</v>
      </c>
      <c r="H143" s="9">
        <v>3079216</v>
      </c>
      <c r="I143" s="9">
        <v>2808352</v>
      </c>
      <c r="J143" s="9">
        <v>2867304</v>
      </c>
      <c r="K143" s="9">
        <v>2712411</v>
      </c>
      <c r="L143" s="9">
        <v>2383794</v>
      </c>
      <c r="M143" s="9">
        <v>2605430</v>
      </c>
      <c r="N143" s="9">
        <v>2634618</v>
      </c>
      <c r="O143" s="9">
        <f t="shared" si="129"/>
        <v>34887316</v>
      </c>
    </row>
    <row r="144" spans="2:15" ht="15" customHeight="1" x14ac:dyDescent="0.25">
      <c r="B144" s="8" t="s">
        <v>38</v>
      </c>
      <c r="C144" s="9">
        <v>2275036</v>
      </c>
      <c r="D144" s="9">
        <v>245082</v>
      </c>
      <c r="E144" s="9">
        <v>245082</v>
      </c>
      <c r="F144" s="9">
        <v>2687752</v>
      </c>
      <c r="G144" s="9">
        <v>231397</v>
      </c>
      <c r="H144" s="9">
        <v>231383</v>
      </c>
      <c r="I144" s="9">
        <v>2644593</v>
      </c>
      <c r="J144" s="9">
        <v>231383</v>
      </c>
      <c r="K144" s="9">
        <v>231383</v>
      </c>
      <c r="L144" s="9">
        <v>2479072</v>
      </c>
      <c r="M144" s="9">
        <v>231383</v>
      </c>
      <c r="N144" s="9">
        <v>232614</v>
      </c>
      <c r="O144" s="9">
        <f t="shared" si="129"/>
        <v>11966160</v>
      </c>
    </row>
    <row r="145" spans="2:15" ht="15" customHeight="1" x14ac:dyDescent="0.25">
      <c r="B145" s="8" t="s">
        <v>39</v>
      </c>
      <c r="C145" s="9">
        <v>418853</v>
      </c>
      <c r="D145" s="9">
        <v>928564</v>
      </c>
      <c r="E145" s="9">
        <v>396565</v>
      </c>
      <c r="F145" s="9">
        <v>381155</v>
      </c>
      <c r="G145" s="9">
        <v>404590</v>
      </c>
      <c r="H145" s="9">
        <v>430708</v>
      </c>
      <c r="I145" s="9">
        <v>441008</v>
      </c>
      <c r="J145" s="9">
        <v>475133</v>
      </c>
      <c r="K145" s="9">
        <v>483188</v>
      </c>
      <c r="L145" s="9">
        <v>557217</v>
      </c>
      <c r="M145" s="9">
        <v>467664</v>
      </c>
      <c r="N145" s="9">
        <v>462777</v>
      </c>
      <c r="O145" s="9">
        <f t="shared" si="129"/>
        <v>5847422</v>
      </c>
    </row>
    <row r="146" spans="2:15" ht="15" customHeight="1" x14ac:dyDescent="0.25">
      <c r="B146" s="8" t="s">
        <v>43</v>
      </c>
      <c r="C146" s="9">
        <v>501941</v>
      </c>
      <c r="D146" s="9">
        <v>353962</v>
      </c>
      <c r="E146" s="9">
        <v>367125</v>
      </c>
      <c r="F146" s="9">
        <v>343971</v>
      </c>
      <c r="G146" s="9">
        <v>390533</v>
      </c>
      <c r="H146" s="9">
        <v>383437</v>
      </c>
      <c r="I146" s="9">
        <v>392979</v>
      </c>
      <c r="J146" s="9">
        <v>383703</v>
      </c>
      <c r="K146" s="9">
        <v>401831</v>
      </c>
      <c r="L146" s="9">
        <v>400027</v>
      </c>
      <c r="M146" s="9">
        <v>377527</v>
      </c>
      <c r="N146" s="9">
        <v>391695</v>
      </c>
      <c r="O146" s="9">
        <f t="shared" si="129"/>
        <v>4688731</v>
      </c>
    </row>
    <row r="147" spans="2:15" ht="15" customHeight="1" x14ac:dyDescent="0.25">
      <c r="B147" s="8" t="s">
        <v>44</v>
      </c>
      <c r="C147" s="9">
        <v>1625399</v>
      </c>
      <c r="D147" s="9">
        <v>1741775</v>
      </c>
      <c r="E147" s="9">
        <v>1366718</v>
      </c>
      <c r="F147" s="9">
        <v>1076118</v>
      </c>
      <c r="G147" s="9">
        <v>1056477</v>
      </c>
      <c r="H147" s="9">
        <v>846353</v>
      </c>
      <c r="I147" s="9">
        <v>1024945</v>
      </c>
      <c r="J147" s="9">
        <v>906419</v>
      </c>
      <c r="K147" s="9">
        <v>1100283</v>
      </c>
      <c r="L147" s="9">
        <v>1021027</v>
      </c>
      <c r="M147" s="9">
        <v>1203734</v>
      </c>
      <c r="N147" s="9">
        <v>804935</v>
      </c>
      <c r="O147" s="9">
        <f t="shared" si="129"/>
        <v>13774183</v>
      </c>
    </row>
    <row r="148" spans="2:15" ht="15" customHeight="1" x14ac:dyDescent="0.25">
      <c r="B148" s="6" t="s">
        <v>75</v>
      </c>
      <c r="C148" s="7">
        <f>SUM(C149:C152)</f>
        <v>662597</v>
      </c>
      <c r="D148" s="7">
        <f t="shared" ref="D148:O148" si="130">SUM(D149:D152)</f>
        <v>731109</v>
      </c>
      <c r="E148" s="7">
        <f t="shared" si="130"/>
        <v>622484</v>
      </c>
      <c r="F148" s="7">
        <f t="shared" si="130"/>
        <v>550856</v>
      </c>
      <c r="G148" s="7">
        <f t="shared" si="130"/>
        <v>590696</v>
      </c>
      <c r="H148" s="7">
        <f t="shared" si="130"/>
        <v>539467</v>
      </c>
      <c r="I148" s="7">
        <f t="shared" si="130"/>
        <v>569908</v>
      </c>
      <c r="J148" s="7">
        <f t="shared" si="130"/>
        <v>568782</v>
      </c>
      <c r="K148" s="7">
        <f t="shared" si="130"/>
        <v>559109</v>
      </c>
      <c r="L148" s="7">
        <f t="shared" si="130"/>
        <v>574850</v>
      </c>
      <c r="M148" s="7">
        <f t="shared" si="130"/>
        <v>558144</v>
      </c>
      <c r="N148" s="7">
        <f t="shared" si="130"/>
        <v>597215</v>
      </c>
      <c r="O148" s="7">
        <f t="shared" si="130"/>
        <v>7125217</v>
      </c>
    </row>
    <row r="149" spans="2:15" ht="15" customHeight="1" x14ac:dyDescent="0.25">
      <c r="B149" s="8" t="s">
        <v>41</v>
      </c>
      <c r="C149" s="9">
        <v>156</v>
      </c>
      <c r="D149" s="9">
        <v>223</v>
      </c>
      <c r="E149" s="9">
        <v>463</v>
      </c>
      <c r="F149" s="9">
        <v>81</v>
      </c>
      <c r="G149" s="9">
        <v>29</v>
      </c>
      <c r="H149" s="9">
        <v>57</v>
      </c>
      <c r="I149" s="9">
        <v>37</v>
      </c>
      <c r="J149" s="9">
        <v>61</v>
      </c>
      <c r="K149" s="9">
        <v>82</v>
      </c>
      <c r="L149" s="9">
        <v>49</v>
      </c>
      <c r="M149" s="9">
        <v>56</v>
      </c>
      <c r="N149" s="9">
        <v>81</v>
      </c>
      <c r="O149" s="9">
        <f t="shared" ref="O149:O152" si="131">SUM(C149:N149)</f>
        <v>1375</v>
      </c>
    </row>
    <row r="150" spans="2:15" ht="15" customHeight="1" x14ac:dyDescent="0.25">
      <c r="B150" s="8" t="s">
        <v>40</v>
      </c>
      <c r="C150" s="9">
        <v>70612</v>
      </c>
      <c r="D150" s="9">
        <v>71160</v>
      </c>
      <c r="E150" s="9">
        <v>71160</v>
      </c>
      <c r="F150" s="9">
        <v>67613</v>
      </c>
      <c r="G150" s="9">
        <v>67613</v>
      </c>
      <c r="H150" s="9">
        <v>67613</v>
      </c>
      <c r="I150" s="9">
        <v>67613</v>
      </c>
      <c r="J150" s="9">
        <v>67613</v>
      </c>
      <c r="K150" s="9">
        <v>67613</v>
      </c>
      <c r="L150" s="9">
        <v>67613</v>
      </c>
      <c r="M150" s="9">
        <v>67613</v>
      </c>
      <c r="N150" s="9">
        <v>67614</v>
      </c>
      <c r="O150" s="9">
        <f t="shared" si="131"/>
        <v>821450</v>
      </c>
    </row>
    <row r="151" spans="2:15" ht="15" customHeight="1" x14ac:dyDescent="0.25">
      <c r="B151" s="8" t="s">
        <v>42</v>
      </c>
      <c r="C151" s="9">
        <v>417149</v>
      </c>
      <c r="D151" s="9">
        <v>507526</v>
      </c>
      <c r="E151" s="9">
        <v>404389</v>
      </c>
      <c r="F151" s="9">
        <v>361282</v>
      </c>
      <c r="G151" s="9">
        <v>385630</v>
      </c>
      <c r="H151" s="9">
        <v>338894</v>
      </c>
      <c r="I151" s="9">
        <v>362968</v>
      </c>
      <c r="J151" s="9">
        <v>369697</v>
      </c>
      <c r="K151" s="9">
        <v>367299</v>
      </c>
      <c r="L151" s="9">
        <v>376786</v>
      </c>
      <c r="M151" s="9">
        <v>364839</v>
      </c>
      <c r="N151" s="9">
        <v>392567</v>
      </c>
      <c r="O151" s="9">
        <f t="shared" si="131"/>
        <v>4649026</v>
      </c>
    </row>
    <row r="152" spans="2:15" ht="15" customHeight="1" thickBot="1" x14ac:dyDescent="0.3">
      <c r="B152" s="10" t="s">
        <v>70</v>
      </c>
      <c r="C152" s="11">
        <v>174680</v>
      </c>
      <c r="D152" s="11">
        <v>152200</v>
      </c>
      <c r="E152" s="11">
        <v>146472</v>
      </c>
      <c r="F152" s="11">
        <v>121880</v>
      </c>
      <c r="G152" s="11">
        <v>137424</v>
      </c>
      <c r="H152" s="11">
        <v>132903</v>
      </c>
      <c r="I152" s="11">
        <v>139290</v>
      </c>
      <c r="J152" s="11">
        <v>131411</v>
      </c>
      <c r="K152" s="11">
        <v>124115</v>
      </c>
      <c r="L152" s="11">
        <v>130402</v>
      </c>
      <c r="M152" s="11">
        <v>125636</v>
      </c>
      <c r="N152" s="11">
        <v>136953</v>
      </c>
      <c r="O152" s="11">
        <f t="shared" si="131"/>
        <v>1653366</v>
      </c>
    </row>
    <row r="153" spans="2:15" ht="15" customHeight="1" thickTop="1" x14ac:dyDescent="0.25">
      <c r="B153" s="12" t="s">
        <v>0</v>
      </c>
      <c r="C153" s="13">
        <f>SUM(C141,C148)</f>
        <v>19711232</v>
      </c>
      <c r="D153" s="13">
        <f t="shared" ref="D153:O153" si="132">SUM(D141,D148)</f>
        <v>23268908</v>
      </c>
      <c r="E153" s="13">
        <f t="shared" si="132"/>
        <v>17459212</v>
      </c>
      <c r="F153" s="13">
        <f t="shared" si="132"/>
        <v>26120091</v>
      </c>
      <c r="G153" s="13">
        <f t="shared" si="132"/>
        <v>19038777</v>
      </c>
      <c r="H153" s="13">
        <f t="shared" si="132"/>
        <v>19211212</v>
      </c>
      <c r="I153" s="13">
        <f t="shared" si="132"/>
        <v>20384343</v>
      </c>
      <c r="J153" s="13">
        <f t="shared" si="132"/>
        <v>18197849</v>
      </c>
      <c r="K153" s="13">
        <f t="shared" si="132"/>
        <v>17565663</v>
      </c>
      <c r="L153" s="13">
        <f t="shared" si="132"/>
        <v>18037492</v>
      </c>
      <c r="M153" s="13">
        <f t="shared" si="132"/>
        <v>17047839</v>
      </c>
      <c r="N153" s="13">
        <f t="shared" si="132"/>
        <v>16869573</v>
      </c>
      <c r="O153" s="13">
        <f t="shared" si="132"/>
        <v>232912191</v>
      </c>
    </row>
    <row r="156" spans="2:15" ht="30" customHeight="1" x14ac:dyDescent="0.25">
      <c r="B156" s="1" t="s">
        <v>100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30" customHeight="1" x14ac:dyDescent="0.25">
      <c r="B157" s="4" t="s">
        <v>50</v>
      </c>
      <c r="C157" s="4" t="s">
        <v>24</v>
      </c>
      <c r="D157" s="4" t="s">
        <v>25</v>
      </c>
      <c r="E157" s="4" t="s">
        <v>26</v>
      </c>
      <c r="F157" s="4" t="s">
        <v>27</v>
      </c>
      <c r="G157" s="4" t="s">
        <v>28</v>
      </c>
      <c r="H157" s="4" t="s">
        <v>29</v>
      </c>
      <c r="I157" s="4" t="s">
        <v>30</v>
      </c>
      <c r="J157" s="4" t="s">
        <v>31</v>
      </c>
      <c r="K157" s="4" t="s">
        <v>32</v>
      </c>
      <c r="L157" s="4" t="s">
        <v>33</v>
      </c>
      <c r="M157" s="4" t="s">
        <v>34</v>
      </c>
      <c r="N157" s="4" t="s">
        <v>35</v>
      </c>
      <c r="O157" s="4" t="s">
        <v>0</v>
      </c>
    </row>
    <row r="158" spans="2:15" ht="15" customHeight="1" x14ac:dyDescent="0.25">
      <c r="B158" s="6" t="s">
        <v>67</v>
      </c>
      <c r="C158" s="7">
        <f>SUM(C159:C164)</f>
        <v>17640370</v>
      </c>
      <c r="D158" s="7">
        <f t="shared" ref="D158" si="133">SUM(D159:D164)</f>
        <v>19692049</v>
      </c>
      <c r="E158" s="7">
        <f t="shared" ref="E158" si="134">SUM(E159:E164)</f>
        <v>15966217</v>
      </c>
      <c r="F158" s="7">
        <f t="shared" ref="F158" si="135">SUM(F159:F164)</f>
        <v>25413394</v>
      </c>
      <c r="G158" s="7">
        <f t="shared" ref="G158" si="136">SUM(G159:G164)</f>
        <v>18231784</v>
      </c>
      <c r="H158" s="7">
        <f t="shared" ref="H158" si="137">SUM(H159:H164)</f>
        <v>18588033</v>
      </c>
      <c r="I158" s="7">
        <f t="shared" ref="I158" si="138">SUM(I159:I164)</f>
        <v>19617258</v>
      </c>
      <c r="J158" s="7">
        <f t="shared" ref="J158" si="139">SUM(J159:J164)</f>
        <v>17459056</v>
      </c>
      <c r="K158" s="7">
        <f t="shared" ref="K158" si="140">SUM(K159:K164)</f>
        <v>16737191</v>
      </c>
      <c r="L158" s="7">
        <f t="shared" ref="L158" si="141">SUM(L159:L164)</f>
        <v>17256019</v>
      </c>
      <c r="M158" s="7">
        <f t="shared" ref="M158" si="142">SUM(M159:M164)</f>
        <v>16142517</v>
      </c>
      <c r="N158" s="7">
        <f t="shared" ref="N158" si="143">SUM(N159:N164)</f>
        <v>16226284</v>
      </c>
      <c r="O158" s="7">
        <f t="shared" ref="O158" si="144">SUM(O159:O164)</f>
        <v>218970172</v>
      </c>
    </row>
    <row r="159" spans="2:15" ht="15" customHeight="1" x14ac:dyDescent="0.25">
      <c r="B159" s="8" t="s">
        <v>36</v>
      </c>
      <c r="C159" s="9">
        <v>11310265</v>
      </c>
      <c r="D159" s="9">
        <v>14436818</v>
      </c>
      <c r="E159" s="9">
        <v>11784322</v>
      </c>
      <c r="F159" s="9">
        <v>17580042</v>
      </c>
      <c r="G159" s="9">
        <v>13698011</v>
      </c>
      <c r="H159" s="9">
        <v>14034831</v>
      </c>
      <c r="I159" s="9">
        <v>12816230</v>
      </c>
      <c r="J159" s="9">
        <v>13059275</v>
      </c>
      <c r="K159" s="9">
        <v>12390116</v>
      </c>
      <c r="L159" s="9">
        <v>10925793</v>
      </c>
      <c r="M159" s="9">
        <v>11905847</v>
      </c>
      <c r="N159" s="9">
        <v>12092266</v>
      </c>
      <c r="O159" s="9">
        <f t="shared" ref="O159:O164" si="145">SUM(C159:N159)</f>
        <v>156033816</v>
      </c>
    </row>
    <row r="160" spans="2:15" ht="15" customHeight="1" x14ac:dyDescent="0.25">
      <c r="B160" s="8" t="s">
        <v>37</v>
      </c>
      <c r="C160" s="9">
        <v>2524279</v>
      </c>
      <c r="D160" s="9">
        <v>3192571</v>
      </c>
      <c r="E160" s="9">
        <v>2644803</v>
      </c>
      <c r="F160" s="9">
        <v>3983007</v>
      </c>
      <c r="G160" s="9">
        <v>3103399</v>
      </c>
      <c r="H160" s="9">
        <v>3181397</v>
      </c>
      <c r="I160" s="9">
        <v>2905530</v>
      </c>
      <c r="J160" s="9">
        <v>2959345</v>
      </c>
      <c r="K160" s="9">
        <v>2809442</v>
      </c>
      <c r="L160" s="9">
        <v>2479153</v>
      </c>
      <c r="M160" s="9">
        <v>2699857</v>
      </c>
      <c r="N160" s="9">
        <v>2732871</v>
      </c>
      <c r="O160" s="9">
        <f t="shared" si="145"/>
        <v>35215654</v>
      </c>
    </row>
    <row r="161" spans="2:15" ht="15" customHeight="1" x14ac:dyDescent="0.25">
      <c r="B161" s="8" t="s">
        <v>38</v>
      </c>
      <c r="C161" s="9">
        <v>2284345</v>
      </c>
      <c r="D161" s="9">
        <v>232619</v>
      </c>
      <c r="E161" s="9">
        <v>232619</v>
      </c>
      <c r="F161" s="9">
        <v>2721125</v>
      </c>
      <c r="G161" s="9">
        <v>241042</v>
      </c>
      <c r="H161" s="9">
        <v>240997</v>
      </c>
      <c r="I161" s="9">
        <v>2677549</v>
      </c>
      <c r="J161" s="9">
        <v>240997</v>
      </c>
      <c r="K161" s="9">
        <v>240997</v>
      </c>
      <c r="L161" s="9">
        <v>2510427</v>
      </c>
      <c r="M161" s="9">
        <v>240997</v>
      </c>
      <c r="N161" s="9">
        <v>244958</v>
      </c>
      <c r="O161" s="9">
        <f t="shared" si="145"/>
        <v>12108672</v>
      </c>
    </row>
    <row r="162" spans="2:15" ht="15" customHeight="1" x14ac:dyDescent="0.25">
      <c r="B162" s="8" t="s">
        <v>39</v>
      </c>
      <c r="C162" s="9">
        <v>425713</v>
      </c>
      <c r="D162" s="9">
        <v>835485</v>
      </c>
      <c r="E162" s="9">
        <v>436759</v>
      </c>
      <c r="F162" s="9">
        <v>392367</v>
      </c>
      <c r="G162" s="9">
        <v>414309</v>
      </c>
      <c r="H162" s="9">
        <v>440985</v>
      </c>
      <c r="I162" s="9">
        <v>452282</v>
      </c>
      <c r="J162" s="9">
        <v>486981</v>
      </c>
      <c r="K162" s="9">
        <v>494259</v>
      </c>
      <c r="L162" s="9">
        <v>569553</v>
      </c>
      <c r="M162" s="9">
        <v>478649</v>
      </c>
      <c r="N162" s="9">
        <v>473725</v>
      </c>
      <c r="O162" s="9">
        <f t="shared" si="145"/>
        <v>5901067</v>
      </c>
    </row>
    <row r="163" spans="2:15" ht="15" customHeight="1" x14ac:dyDescent="0.25">
      <c r="B163" s="8" t="s">
        <v>43</v>
      </c>
      <c r="C163" s="9">
        <v>490340</v>
      </c>
      <c r="D163" s="9">
        <v>345781</v>
      </c>
      <c r="E163" s="9">
        <v>358640</v>
      </c>
      <c r="F163" s="9">
        <v>336021</v>
      </c>
      <c r="G163" s="9">
        <v>381507</v>
      </c>
      <c r="H163" s="9">
        <v>374574</v>
      </c>
      <c r="I163" s="9">
        <v>383896</v>
      </c>
      <c r="J163" s="9">
        <v>374835</v>
      </c>
      <c r="K163" s="9">
        <v>392544</v>
      </c>
      <c r="L163" s="9">
        <v>390781</v>
      </c>
      <c r="M163" s="9">
        <v>368801</v>
      </c>
      <c r="N163" s="9">
        <v>382642</v>
      </c>
      <c r="O163" s="9">
        <f t="shared" si="145"/>
        <v>4580362</v>
      </c>
    </row>
    <row r="164" spans="2:15" ht="15" customHeight="1" x14ac:dyDescent="0.25">
      <c r="B164" s="8" t="s">
        <v>44</v>
      </c>
      <c r="C164" s="9">
        <v>605428</v>
      </c>
      <c r="D164" s="9">
        <v>648775</v>
      </c>
      <c r="E164" s="9">
        <v>509074</v>
      </c>
      <c r="F164" s="9">
        <v>400832</v>
      </c>
      <c r="G164" s="9">
        <v>393516</v>
      </c>
      <c r="H164" s="9">
        <v>315249</v>
      </c>
      <c r="I164" s="9">
        <v>381771</v>
      </c>
      <c r="J164" s="9">
        <v>337623</v>
      </c>
      <c r="K164" s="9">
        <v>409833</v>
      </c>
      <c r="L164" s="9">
        <v>380312</v>
      </c>
      <c r="M164" s="9">
        <v>448366</v>
      </c>
      <c r="N164" s="9">
        <v>299822</v>
      </c>
      <c r="O164" s="9">
        <f t="shared" si="145"/>
        <v>5130601</v>
      </c>
    </row>
    <row r="165" spans="2:15" ht="15" customHeight="1" x14ac:dyDescent="0.25">
      <c r="B165" s="6" t="s">
        <v>75</v>
      </c>
      <c r="C165" s="7">
        <f>SUM(C166:C169)</f>
        <v>624058</v>
      </c>
      <c r="D165" s="7">
        <f t="shared" ref="D165:O165" si="146">SUM(D166:D169)</f>
        <v>659697</v>
      </c>
      <c r="E165" s="7">
        <f t="shared" si="146"/>
        <v>573939</v>
      </c>
      <c r="F165" s="7">
        <f t="shared" si="146"/>
        <v>564210</v>
      </c>
      <c r="G165" s="7">
        <f t="shared" si="146"/>
        <v>606735</v>
      </c>
      <c r="H165" s="7">
        <f t="shared" si="146"/>
        <v>554345</v>
      </c>
      <c r="I165" s="7">
        <f t="shared" si="146"/>
        <v>584498</v>
      </c>
      <c r="J165" s="7">
        <f t="shared" si="146"/>
        <v>583522</v>
      </c>
      <c r="K165" s="7">
        <f t="shared" si="146"/>
        <v>574304</v>
      </c>
      <c r="L165" s="7">
        <f t="shared" si="146"/>
        <v>593152</v>
      </c>
      <c r="M165" s="7">
        <f t="shared" si="146"/>
        <v>573890</v>
      </c>
      <c r="N165" s="7">
        <f t="shared" si="146"/>
        <v>614472</v>
      </c>
      <c r="O165" s="7">
        <f t="shared" si="146"/>
        <v>7106822</v>
      </c>
    </row>
    <row r="166" spans="2:15" ht="15" customHeight="1" x14ac:dyDescent="0.25">
      <c r="B166" s="8" t="s">
        <v>41</v>
      </c>
      <c r="C166" s="9">
        <v>393</v>
      </c>
      <c r="D166" s="9">
        <v>101</v>
      </c>
      <c r="E166" s="9">
        <v>281</v>
      </c>
      <c r="F166" s="9">
        <v>86</v>
      </c>
      <c r="G166" s="9">
        <v>31</v>
      </c>
      <c r="H166" s="9">
        <v>60</v>
      </c>
      <c r="I166" s="9">
        <v>40</v>
      </c>
      <c r="J166" s="9">
        <v>65</v>
      </c>
      <c r="K166" s="9">
        <v>87</v>
      </c>
      <c r="L166" s="9">
        <v>52</v>
      </c>
      <c r="M166" s="9">
        <v>60</v>
      </c>
      <c r="N166" s="9">
        <v>86</v>
      </c>
      <c r="O166" s="9">
        <f t="shared" ref="O166:O169" si="147">SUM(C166:N166)</f>
        <v>1342</v>
      </c>
    </row>
    <row r="167" spans="2:15" ht="15" customHeight="1" x14ac:dyDescent="0.25">
      <c r="B167" s="8" t="s">
        <v>40</v>
      </c>
      <c r="C167" s="9">
        <v>68009</v>
      </c>
      <c r="D167" s="9">
        <v>68009</v>
      </c>
      <c r="E167" s="9">
        <v>68009</v>
      </c>
      <c r="F167" s="9">
        <v>70177</v>
      </c>
      <c r="G167" s="9">
        <v>70177</v>
      </c>
      <c r="H167" s="9">
        <v>70177</v>
      </c>
      <c r="I167" s="9">
        <v>70177</v>
      </c>
      <c r="J167" s="9">
        <v>70177</v>
      </c>
      <c r="K167" s="9">
        <v>70177</v>
      </c>
      <c r="L167" s="9">
        <v>70177</v>
      </c>
      <c r="M167" s="9">
        <v>70177</v>
      </c>
      <c r="N167" s="9">
        <v>70177</v>
      </c>
      <c r="O167" s="9">
        <f t="shared" si="147"/>
        <v>835620</v>
      </c>
    </row>
    <row r="168" spans="2:15" ht="15" customHeight="1" x14ac:dyDescent="0.25">
      <c r="B168" s="8" t="s">
        <v>42</v>
      </c>
      <c r="C168" s="9">
        <v>385044</v>
      </c>
      <c r="D168" s="9">
        <v>452271</v>
      </c>
      <c r="E168" s="9">
        <v>359647</v>
      </c>
      <c r="F168" s="9">
        <v>369431</v>
      </c>
      <c r="G168" s="9">
        <v>395398</v>
      </c>
      <c r="H168" s="9">
        <v>347708</v>
      </c>
      <c r="I168" s="9">
        <v>371533</v>
      </c>
      <c r="J168" s="9">
        <v>378579</v>
      </c>
      <c r="K168" s="9">
        <v>376453</v>
      </c>
      <c r="L168" s="9">
        <v>388899</v>
      </c>
      <c r="M168" s="9">
        <v>374479</v>
      </c>
      <c r="N168" s="9">
        <v>402959</v>
      </c>
      <c r="O168" s="9">
        <f t="shared" si="147"/>
        <v>4602401</v>
      </c>
    </row>
    <row r="169" spans="2:15" ht="15" customHeight="1" thickBot="1" x14ac:dyDescent="0.3">
      <c r="B169" s="10" t="s">
        <v>70</v>
      </c>
      <c r="C169" s="11">
        <v>170612</v>
      </c>
      <c r="D169" s="11">
        <v>139316</v>
      </c>
      <c r="E169" s="11">
        <v>146002</v>
      </c>
      <c r="F169" s="11">
        <v>124516</v>
      </c>
      <c r="G169" s="11">
        <v>141129</v>
      </c>
      <c r="H169" s="11">
        <v>136400</v>
      </c>
      <c r="I169" s="11">
        <v>142748</v>
      </c>
      <c r="J169" s="11">
        <v>134701</v>
      </c>
      <c r="K169" s="11">
        <v>127587</v>
      </c>
      <c r="L169" s="11">
        <v>134024</v>
      </c>
      <c r="M169" s="11">
        <v>129174</v>
      </c>
      <c r="N169" s="11">
        <v>141250</v>
      </c>
      <c r="O169" s="11">
        <f t="shared" si="147"/>
        <v>1667459</v>
      </c>
    </row>
    <row r="170" spans="2:15" ht="15" customHeight="1" thickTop="1" x14ac:dyDescent="0.25">
      <c r="B170" s="12" t="s">
        <v>0</v>
      </c>
      <c r="C170" s="13">
        <f>SUM(C158,C165)</f>
        <v>18264428</v>
      </c>
      <c r="D170" s="13">
        <f t="shared" ref="D170:O170" si="148">SUM(D158,D165)</f>
        <v>20351746</v>
      </c>
      <c r="E170" s="13">
        <f t="shared" si="148"/>
        <v>16540156</v>
      </c>
      <c r="F170" s="13">
        <f t="shared" si="148"/>
        <v>25977604</v>
      </c>
      <c r="G170" s="13">
        <f t="shared" si="148"/>
        <v>18838519</v>
      </c>
      <c r="H170" s="13">
        <f t="shared" si="148"/>
        <v>19142378</v>
      </c>
      <c r="I170" s="13">
        <f t="shared" si="148"/>
        <v>20201756</v>
      </c>
      <c r="J170" s="13">
        <f t="shared" si="148"/>
        <v>18042578</v>
      </c>
      <c r="K170" s="13">
        <f t="shared" si="148"/>
        <v>17311495</v>
      </c>
      <c r="L170" s="13">
        <f t="shared" si="148"/>
        <v>17849171</v>
      </c>
      <c r="M170" s="13">
        <f t="shared" si="148"/>
        <v>16716407</v>
      </c>
      <c r="N170" s="13">
        <f t="shared" si="148"/>
        <v>16840756</v>
      </c>
      <c r="O170" s="13">
        <f t="shared" si="148"/>
        <v>226076994</v>
      </c>
    </row>
    <row r="173" spans="2:15" ht="30" customHeight="1" x14ac:dyDescent="0.25">
      <c r="B173" s="1" t="s">
        <v>101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30" customHeight="1" x14ac:dyDescent="0.25">
      <c r="B174" s="4" t="s">
        <v>50</v>
      </c>
      <c r="C174" s="4" t="s">
        <v>24</v>
      </c>
      <c r="D174" s="4" t="s">
        <v>25</v>
      </c>
      <c r="E174" s="4" t="s">
        <v>26</v>
      </c>
      <c r="F174" s="4" t="s">
        <v>27</v>
      </c>
      <c r="G174" s="4" t="s">
        <v>28</v>
      </c>
      <c r="H174" s="4" t="s">
        <v>29</v>
      </c>
      <c r="I174" s="4" t="s">
        <v>30</v>
      </c>
      <c r="J174" s="4" t="s">
        <v>31</v>
      </c>
      <c r="K174" s="4" t="s">
        <v>32</v>
      </c>
      <c r="L174" s="4" t="s">
        <v>33</v>
      </c>
      <c r="M174" s="4" t="s">
        <v>34</v>
      </c>
      <c r="N174" s="4" t="s">
        <v>35</v>
      </c>
      <c r="O174" s="4" t="s">
        <v>0</v>
      </c>
    </row>
    <row r="175" spans="2:15" ht="15" customHeight="1" x14ac:dyDescent="0.25">
      <c r="B175" s="6" t="s">
        <v>67</v>
      </c>
      <c r="C175" s="7">
        <f>SUM(C176:C181)</f>
        <v>15322379</v>
      </c>
      <c r="D175" s="7">
        <f t="shared" ref="D175" si="149">SUM(D176:D181)</f>
        <v>16994330</v>
      </c>
      <c r="E175" s="7">
        <f t="shared" ref="E175" si="150">SUM(E176:E181)</f>
        <v>13697543</v>
      </c>
      <c r="F175" s="7">
        <f t="shared" ref="F175" si="151">SUM(F176:F181)</f>
        <v>19838540</v>
      </c>
      <c r="G175" s="7">
        <f t="shared" ref="G175" si="152">SUM(G176:G181)</f>
        <v>14660883</v>
      </c>
      <c r="H175" s="7">
        <f t="shared" ref="H175" si="153">SUM(H176:H181)</f>
        <v>14633967</v>
      </c>
      <c r="I175" s="7">
        <f t="shared" ref="I175" si="154">SUM(I176:I181)</f>
        <v>15823385</v>
      </c>
      <c r="J175" s="7">
        <f t="shared" ref="J175" si="155">SUM(J176:J181)</f>
        <v>14490458</v>
      </c>
      <c r="K175" s="7">
        <f t="shared" ref="K175" si="156">SUM(K176:K181)</f>
        <v>13816809</v>
      </c>
      <c r="L175" s="7">
        <f t="shared" ref="L175" si="157">SUM(L176:L181)</f>
        <v>13945464</v>
      </c>
      <c r="M175" s="7">
        <f t="shared" ref="M175" si="158">SUM(M176:M181)</f>
        <v>13671875</v>
      </c>
      <c r="N175" s="7">
        <f t="shared" ref="N175" si="159">SUM(N176:N181)</f>
        <v>12336393</v>
      </c>
      <c r="O175" s="7">
        <f t="shared" ref="O175" si="160">SUM(O176:O181)</f>
        <v>179232026</v>
      </c>
    </row>
    <row r="176" spans="2:15" ht="15" customHeight="1" x14ac:dyDescent="0.25">
      <c r="B176" s="8" t="s">
        <v>36</v>
      </c>
      <c r="C176" s="9">
        <v>8154877</v>
      </c>
      <c r="D176" s="9">
        <v>10411712</v>
      </c>
      <c r="E176" s="9">
        <v>8497064</v>
      </c>
      <c r="F176" s="9">
        <v>12532919</v>
      </c>
      <c r="G176" s="9">
        <v>9714902</v>
      </c>
      <c r="H176" s="9">
        <v>10023635</v>
      </c>
      <c r="I176" s="9">
        <v>9279072</v>
      </c>
      <c r="J176" s="9">
        <v>9788459</v>
      </c>
      <c r="K176" s="9">
        <v>8924593</v>
      </c>
      <c r="L176" s="9">
        <v>7781136</v>
      </c>
      <c r="M176" s="9">
        <v>8668687</v>
      </c>
      <c r="N176" s="9">
        <v>8148064</v>
      </c>
      <c r="O176" s="9">
        <f t="shared" ref="O176:O181" si="161">SUM(C176:N176)</f>
        <v>111925120</v>
      </c>
    </row>
    <row r="177" spans="2:15" ht="15" customHeight="1" x14ac:dyDescent="0.25">
      <c r="B177" s="8" t="s">
        <v>37</v>
      </c>
      <c r="C177" s="9">
        <v>1800286</v>
      </c>
      <c r="D177" s="9">
        <v>2282678</v>
      </c>
      <c r="E177" s="9">
        <v>1887284</v>
      </c>
      <c r="F177" s="9">
        <v>2805703</v>
      </c>
      <c r="G177" s="9">
        <v>2199914</v>
      </c>
      <c r="H177" s="9">
        <v>2250735</v>
      </c>
      <c r="I177" s="9">
        <v>2087681</v>
      </c>
      <c r="J177" s="9">
        <v>2212909</v>
      </c>
      <c r="K177" s="9">
        <v>2006511</v>
      </c>
      <c r="L177" s="9">
        <v>1745290</v>
      </c>
      <c r="M177" s="9">
        <v>1951156</v>
      </c>
      <c r="N177" s="9">
        <v>1921341</v>
      </c>
      <c r="O177" s="9">
        <f t="shared" si="161"/>
        <v>25151488</v>
      </c>
    </row>
    <row r="178" spans="2:15" ht="15" customHeight="1" x14ac:dyDescent="0.25">
      <c r="B178" s="8" t="s">
        <v>38</v>
      </c>
      <c r="C178" s="9">
        <v>1648578</v>
      </c>
      <c r="D178" s="9">
        <v>167585</v>
      </c>
      <c r="E178" s="9">
        <v>167585</v>
      </c>
      <c r="F178" s="9">
        <v>1963857</v>
      </c>
      <c r="G178" s="9">
        <v>173203</v>
      </c>
      <c r="H178" s="9">
        <v>173631</v>
      </c>
      <c r="I178" s="9">
        <v>1932403</v>
      </c>
      <c r="J178" s="9">
        <v>173631</v>
      </c>
      <c r="K178" s="9">
        <v>173631</v>
      </c>
      <c r="L178" s="9">
        <v>1811771</v>
      </c>
      <c r="M178" s="9">
        <v>173631</v>
      </c>
      <c r="N178" s="9">
        <v>135333</v>
      </c>
      <c r="O178" s="9">
        <f t="shared" si="161"/>
        <v>8694839</v>
      </c>
    </row>
    <row r="179" spans="2:15" ht="15" customHeight="1" x14ac:dyDescent="0.25">
      <c r="B179" s="8" t="s">
        <v>39</v>
      </c>
      <c r="C179" s="9">
        <v>305286</v>
      </c>
      <c r="D179" s="9">
        <v>601070</v>
      </c>
      <c r="E179" s="9">
        <v>313258</v>
      </c>
      <c r="F179" s="9">
        <v>268192</v>
      </c>
      <c r="G179" s="9">
        <v>310058</v>
      </c>
      <c r="H179" s="9">
        <v>324680</v>
      </c>
      <c r="I179" s="9">
        <v>319258</v>
      </c>
      <c r="J179" s="9">
        <v>340606</v>
      </c>
      <c r="K179" s="9">
        <v>358805</v>
      </c>
      <c r="L179" s="9">
        <v>404848</v>
      </c>
      <c r="M179" s="9">
        <v>346557</v>
      </c>
      <c r="N179" s="9">
        <v>342866</v>
      </c>
      <c r="O179" s="9">
        <f t="shared" si="161"/>
        <v>4235484</v>
      </c>
    </row>
    <row r="180" spans="2:15" ht="15" customHeight="1" x14ac:dyDescent="0.25">
      <c r="B180" s="8" t="s">
        <v>43</v>
      </c>
      <c r="C180" s="9">
        <v>345122</v>
      </c>
      <c r="D180" s="9">
        <v>243374</v>
      </c>
      <c r="E180" s="9">
        <v>252426</v>
      </c>
      <c r="F180" s="9">
        <v>236506</v>
      </c>
      <c r="G180" s="9">
        <v>268519</v>
      </c>
      <c r="H180" s="9">
        <v>263643</v>
      </c>
      <c r="I180" s="9">
        <v>270203</v>
      </c>
      <c r="J180" s="9">
        <v>263824</v>
      </c>
      <c r="K180" s="9">
        <v>276288</v>
      </c>
      <c r="L180" s="9">
        <v>275047</v>
      </c>
      <c r="M180" s="9">
        <v>259578</v>
      </c>
      <c r="N180" s="9">
        <v>269321</v>
      </c>
      <c r="O180" s="9">
        <f t="shared" si="161"/>
        <v>3223851</v>
      </c>
    </row>
    <row r="181" spans="2:15" ht="15" customHeight="1" x14ac:dyDescent="0.25">
      <c r="B181" s="8" t="s">
        <v>44</v>
      </c>
      <c r="C181" s="9">
        <v>3068230</v>
      </c>
      <c r="D181" s="9">
        <v>3287911</v>
      </c>
      <c r="E181" s="9">
        <v>2579926</v>
      </c>
      <c r="F181" s="9">
        <v>2031363</v>
      </c>
      <c r="G181" s="9">
        <v>1994287</v>
      </c>
      <c r="H181" s="9">
        <v>1597643</v>
      </c>
      <c r="I181" s="9">
        <v>1934768</v>
      </c>
      <c r="J181" s="9">
        <v>1711029</v>
      </c>
      <c r="K181" s="9">
        <v>2076981</v>
      </c>
      <c r="L181" s="9">
        <v>1927372</v>
      </c>
      <c r="M181" s="9">
        <v>2272266</v>
      </c>
      <c r="N181" s="9">
        <v>1519468</v>
      </c>
      <c r="O181" s="9">
        <f t="shared" si="161"/>
        <v>26001244</v>
      </c>
    </row>
    <row r="182" spans="2:15" ht="15" customHeight="1" x14ac:dyDescent="0.25">
      <c r="B182" s="6" t="s">
        <v>75</v>
      </c>
      <c r="C182" s="7">
        <f>SUM(C183:C186)</f>
        <v>452220</v>
      </c>
      <c r="D182" s="7">
        <f t="shared" ref="D182:O182" si="162">SUM(D183:D186)</f>
        <v>478027</v>
      </c>
      <c r="E182" s="7">
        <f t="shared" si="162"/>
        <v>416057</v>
      </c>
      <c r="F182" s="7">
        <f t="shared" si="162"/>
        <v>427452</v>
      </c>
      <c r="G182" s="7">
        <f t="shared" si="162"/>
        <v>436638</v>
      </c>
      <c r="H182" s="7">
        <f t="shared" si="162"/>
        <v>407002</v>
      </c>
      <c r="I182" s="7">
        <f t="shared" si="162"/>
        <v>437385</v>
      </c>
      <c r="J182" s="7">
        <f t="shared" si="162"/>
        <v>436365</v>
      </c>
      <c r="K182" s="7">
        <f t="shared" si="162"/>
        <v>421320</v>
      </c>
      <c r="L182" s="7">
        <f t="shared" si="162"/>
        <v>390596</v>
      </c>
      <c r="M182" s="7">
        <f t="shared" si="162"/>
        <v>414348</v>
      </c>
      <c r="N182" s="7">
        <f t="shared" si="162"/>
        <v>429243</v>
      </c>
      <c r="O182" s="7">
        <f t="shared" si="162"/>
        <v>5146653</v>
      </c>
    </row>
    <row r="183" spans="2:15" ht="15" customHeight="1" x14ac:dyDescent="0.25">
      <c r="B183" s="8" t="s">
        <v>41</v>
      </c>
      <c r="C183" s="9">
        <v>295</v>
      </c>
      <c r="D183" s="9">
        <v>75</v>
      </c>
      <c r="E183" s="9">
        <v>209</v>
      </c>
      <c r="F183" s="9">
        <v>20</v>
      </c>
      <c r="G183" s="9">
        <v>13</v>
      </c>
      <c r="H183" s="9">
        <v>59</v>
      </c>
      <c r="I183" s="9">
        <v>33</v>
      </c>
      <c r="J183" s="9">
        <v>71</v>
      </c>
      <c r="K183" s="9">
        <v>118</v>
      </c>
      <c r="L183" s="9">
        <v>93</v>
      </c>
      <c r="M183" s="9">
        <v>146</v>
      </c>
      <c r="N183" s="9">
        <v>148</v>
      </c>
      <c r="O183" s="9">
        <f t="shared" ref="O183:O186" si="163">SUM(C183:N183)</f>
        <v>1280</v>
      </c>
    </row>
    <row r="184" spans="2:15" ht="15" customHeight="1" x14ac:dyDescent="0.25">
      <c r="B184" s="8" t="s">
        <v>40</v>
      </c>
      <c r="C184" s="9">
        <v>48148</v>
      </c>
      <c r="D184" s="9">
        <v>48148</v>
      </c>
      <c r="E184" s="9">
        <v>48148</v>
      </c>
      <c r="F184" s="9">
        <v>49716</v>
      </c>
      <c r="G184" s="9">
        <v>49716</v>
      </c>
      <c r="H184" s="9">
        <v>49716</v>
      </c>
      <c r="I184" s="9">
        <v>49716</v>
      </c>
      <c r="J184" s="9">
        <v>49716</v>
      </c>
      <c r="K184" s="9">
        <v>49716</v>
      </c>
      <c r="L184" s="9">
        <v>49716</v>
      </c>
      <c r="M184" s="9">
        <v>49716</v>
      </c>
      <c r="N184" s="9">
        <v>49715</v>
      </c>
      <c r="O184" s="9">
        <f t="shared" si="163"/>
        <v>591887</v>
      </c>
    </row>
    <row r="185" spans="2:15" ht="15" customHeight="1" x14ac:dyDescent="0.25">
      <c r="B185" s="8" t="s">
        <v>42</v>
      </c>
      <c r="C185" s="9">
        <v>280959</v>
      </c>
      <c r="D185" s="9">
        <v>329484</v>
      </c>
      <c r="E185" s="9">
        <v>262624</v>
      </c>
      <c r="F185" s="9">
        <v>288987</v>
      </c>
      <c r="G185" s="9">
        <v>286801</v>
      </c>
      <c r="H185" s="9">
        <v>259958</v>
      </c>
      <c r="I185" s="9">
        <v>284456</v>
      </c>
      <c r="J185" s="9">
        <v>285737</v>
      </c>
      <c r="K185" s="9">
        <v>279726</v>
      </c>
      <c r="L185" s="9">
        <v>245302</v>
      </c>
      <c r="M185" s="9">
        <v>270579</v>
      </c>
      <c r="N185" s="9">
        <v>283808</v>
      </c>
      <c r="O185" s="9">
        <f t="shared" si="163"/>
        <v>3358421</v>
      </c>
    </row>
    <row r="186" spans="2:15" ht="15" customHeight="1" thickBot="1" x14ac:dyDescent="0.3">
      <c r="B186" s="10" t="s">
        <v>70</v>
      </c>
      <c r="C186" s="11">
        <v>122818</v>
      </c>
      <c r="D186" s="11">
        <v>100320</v>
      </c>
      <c r="E186" s="11">
        <v>105076</v>
      </c>
      <c r="F186" s="11">
        <v>88729</v>
      </c>
      <c r="G186" s="11">
        <v>100108</v>
      </c>
      <c r="H186" s="11">
        <v>97269</v>
      </c>
      <c r="I186" s="11">
        <v>103180</v>
      </c>
      <c r="J186" s="11">
        <v>100841</v>
      </c>
      <c r="K186" s="11">
        <v>91760</v>
      </c>
      <c r="L186" s="11">
        <v>95485</v>
      </c>
      <c r="M186" s="11">
        <v>93907</v>
      </c>
      <c r="N186" s="11">
        <v>95572</v>
      </c>
      <c r="O186" s="11">
        <f t="shared" si="163"/>
        <v>1195065</v>
      </c>
    </row>
    <row r="187" spans="2:15" ht="15" customHeight="1" thickTop="1" x14ac:dyDescent="0.25">
      <c r="B187" s="12" t="s">
        <v>0</v>
      </c>
      <c r="C187" s="13">
        <f>SUM(C175,C182)</f>
        <v>15774599</v>
      </c>
      <c r="D187" s="13">
        <f t="shared" ref="D187:O187" si="164">SUM(D175,D182)</f>
        <v>17472357</v>
      </c>
      <c r="E187" s="13">
        <f t="shared" si="164"/>
        <v>14113600</v>
      </c>
      <c r="F187" s="13">
        <f t="shared" si="164"/>
        <v>20265992</v>
      </c>
      <c r="G187" s="13">
        <f t="shared" si="164"/>
        <v>15097521</v>
      </c>
      <c r="H187" s="13">
        <f t="shared" si="164"/>
        <v>15040969</v>
      </c>
      <c r="I187" s="13">
        <f t="shared" si="164"/>
        <v>16260770</v>
      </c>
      <c r="J187" s="13">
        <f t="shared" si="164"/>
        <v>14926823</v>
      </c>
      <c r="K187" s="13">
        <f t="shared" si="164"/>
        <v>14238129</v>
      </c>
      <c r="L187" s="13">
        <f t="shared" si="164"/>
        <v>14336060</v>
      </c>
      <c r="M187" s="13">
        <f t="shared" si="164"/>
        <v>14086223</v>
      </c>
      <c r="N187" s="13">
        <f t="shared" si="164"/>
        <v>12765636</v>
      </c>
      <c r="O187" s="13">
        <f t="shared" si="164"/>
        <v>184378679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7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32" style="3" customWidth="1"/>
    <col min="3" max="3" width="13.28515625" style="3" bestFit="1" customWidth="1"/>
    <col min="4" max="4" width="7.7109375" style="3" customWidth="1"/>
    <col min="5" max="5" width="12.28515625" style="3" bestFit="1" customWidth="1"/>
    <col min="6" max="6" width="7.7109375" style="3" customWidth="1"/>
    <col min="7" max="7" width="12.28515625" style="3" bestFit="1" customWidth="1"/>
    <col min="8" max="16384" width="11.42578125" style="3"/>
  </cols>
  <sheetData>
    <row r="2" spans="2:7" ht="30" customHeight="1" x14ac:dyDescent="0.25">
      <c r="B2" s="1" t="s">
        <v>80</v>
      </c>
      <c r="C2" s="2"/>
      <c r="D2" s="2"/>
      <c r="E2" s="2"/>
      <c r="F2" s="2"/>
      <c r="G2" s="2"/>
    </row>
    <row r="3" spans="2:7" ht="30" customHeight="1" x14ac:dyDescent="0.25">
      <c r="B3" s="4" t="s">
        <v>50</v>
      </c>
      <c r="C3" s="4" t="s">
        <v>45</v>
      </c>
      <c r="D3" s="4" t="s">
        <v>46</v>
      </c>
      <c r="E3" s="4" t="s">
        <v>47</v>
      </c>
      <c r="F3" s="4" t="s">
        <v>48</v>
      </c>
      <c r="G3" s="4" t="s">
        <v>49</v>
      </c>
    </row>
    <row r="4" spans="2:7" ht="15" customHeight="1" x14ac:dyDescent="0.25">
      <c r="B4" s="22" t="s">
        <v>67</v>
      </c>
      <c r="C4" s="23">
        <f>SUM(C5:C10)</f>
        <v>18645564935</v>
      </c>
      <c r="D4" s="24"/>
      <c r="E4" s="23">
        <f>SUM(E5:E10)</f>
        <v>14313935662</v>
      </c>
      <c r="F4" s="24"/>
      <c r="G4" s="23">
        <f>SUM(G5:G10)</f>
        <v>4331629273</v>
      </c>
    </row>
    <row r="5" spans="2:7" ht="15" customHeight="1" x14ac:dyDescent="0.25">
      <c r="B5" s="5" t="s">
        <v>14</v>
      </c>
      <c r="C5" s="9">
        <v>14380524761</v>
      </c>
      <c r="D5" s="25">
        <v>80</v>
      </c>
      <c r="E5" s="9">
        <f>C5-G5</f>
        <v>11504419809</v>
      </c>
      <c r="F5" s="25">
        <v>20</v>
      </c>
      <c r="G5" s="9">
        <f>ROUND(C5*F5%,0)</f>
        <v>2876104952</v>
      </c>
    </row>
    <row r="6" spans="2:7" ht="15" customHeight="1" x14ac:dyDescent="0.25">
      <c r="B6" s="5" t="s">
        <v>15</v>
      </c>
      <c r="C6" s="9">
        <v>648090903</v>
      </c>
      <c r="D6" s="25"/>
      <c r="E6" s="9"/>
      <c r="F6" s="25">
        <v>100</v>
      </c>
      <c r="G6" s="9">
        <f t="shared" ref="G6:G8" si="0">ROUND(C6*F6%,0)</f>
        <v>648090903</v>
      </c>
    </row>
    <row r="7" spans="2:7" ht="15" customHeight="1" x14ac:dyDescent="0.25">
      <c r="B7" s="5" t="s">
        <v>16</v>
      </c>
      <c r="C7" s="9">
        <v>1114447135</v>
      </c>
      <c r="D7" s="25">
        <v>80</v>
      </c>
      <c r="E7" s="9">
        <f t="shared" ref="E7:E10" si="1">C7-G7</f>
        <v>891557708</v>
      </c>
      <c r="F7" s="25">
        <v>20</v>
      </c>
      <c r="G7" s="9">
        <f t="shared" si="0"/>
        <v>222889427</v>
      </c>
    </row>
    <row r="8" spans="2:7" ht="15" customHeight="1" x14ac:dyDescent="0.25">
      <c r="B8" s="5" t="s">
        <v>17</v>
      </c>
      <c r="C8" s="9">
        <v>543900948</v>
      </c>
      <c r="D8" s="25">
        <v>80</v>
      </c>
      <c r="E8" s="9">
        <f t="shared" si="1"/>
        <v>435120758</v>
      </c>
      <c r="F8" s="25">
        <v>20</v>
      </c>
      <c r="G8" s="9">
        <f t="shared" si="0"/>
        <v>108780190</v>
      </c>
    </row>
    <row r="9" spans="2:7" ht="15" customHeight="1" x14ac:dyDescent="0.25">
      <c r="B9" s="5" t="s">
        <v>19</v>
      </c>
      <c r="C9" s="9">
        <v>575525609</v>
      </c>
      <c r="D9" s="25">
        <v>80</v>
      </c>
      <c r="E9" s="9">
        <f t="shared" si="1"/>
        <v>460420487</v>
      </c>
      <c r="F9" s="25">
        <v>20</v>
      </c>
      <c r="G9" s="9">
        <f t="shared" ref="G9" si="2">ROUND(C9*F9%,0)</f>
        <v>115105122</v>
      </c>
    </row>
    <row r="10" spans="2:7" ht="15" customHeight="1" x14ac:dyDescent="0.25">
      <c r="B10" s="5" t="s">
        <v>23</v>
      </c>
      <c r="C10" s="9">
        <v>1383075579</v>
      </c>
      <c r="D10" s="25">
        <f>100-F10</f>
        <v>74</v>
      </c>
      <c r="E10" s="9">
        <f t="shared" si="1"/>
        <v>1022416900</v>
      </c>
      <c r="F10" s="25">
        <f>ROUND(G10/C10%,0)</f>
        <v>26</v>
      </c>
      <c r="G10" s="9">
        <v>360658679</v>
      </c>
    </row>
    <row r="11" spans="2:7" ht="15" customHeight="1" x14ac:dyDescent="0.25">
      <c r="B11" s="22" t="s">
        <v>68</v>
      </c>
      <c r="C11" s="23">
        <f>SUM(C12:C15)</f>
        <v>661678129</v>
      </c>
      <c r="D11" s="24"/>
      <c r="E11" s="23">
        <f>SUM(E12:E15)</f>
        <v>529342502</v>
      </c>
      <c r="F11" s="24"/>
      <c r="G11" s="23">
        <f>SUM(G12:G15)</f>
        <v>132335627</v>
      </c>
    </row>
    <row r="12" spans="2:7" ht="15" customHeight="1" x14ac:dyDescent="0.25">
      <c r="B12" s="5" t="s">
        <v>20</v>
      </c>
      <c r="C12" s="9">
        <v>125824</v>
      </c>
      <c r="D12" s="25">
        <v>80</v>
      </c>
      <c r="E12" s="9">
        <f t="shared" ref="E12:E15" si="3">C12-G12</f>
        <v>100659</v>
      </c>
      <c r="F12" s="25">
        <v>20</v>
      </c>
      <c r="G12" s="9">
        <f t="shared" ref="G12:G15" si="4">ROUND(C12*F12%,0)</f>
        <v>25165</v>
      </c>
    </row>
    <row r="13" spans="2:7" ht="15" customHeight="1" x14ac:dyDescent="0.25">
      <c r="B13" s="5" t="s">
        <v>18</v>
      </c>
      <c r="C13" s="9">
        <v>76330644</v>
      </c>
      <c r="D13" s="25">
        <v>80</v>
      </c>
      <c r="E13" s="9">
        <f t="shared" si="3"/>
        <v>61064515</v>
      </c>
      <c r="F13" s="25">
        <v>20</v>
      </c>
      <c r="G13" s="9">
        <f>ROUND(C13*F13%,0)</f>
        <v>15266129</v>
      </c>
    </row>
    <row r="14" spans="2:7" ht="15" customHeight="1" x14ac:dyDescent="0.25">
      <c r="B14" s="5" t="s">
        <v>21</v>
      </c>
      <c r="C14" s="9">
        <v>431601378</v>
      </c>
      <c r="D14" s="25">
        <v>80</v>
      </c>
      <c r="E14" s="9">
        <f t="shared" si="3"/>
        <v>345281102</v>
      </c>
      <c r="F14" s="25">
        <v>20</v>
      </c>
      <c r="G14" s="9">
        <f t="shared" si="4"/>
        <v>86320276</v>
      </c>
    </row>
    <row r="15" spans="2:7" ht="15" customHeight="1" thickBot="1" x14ac:dyDescent="0.3">
      <c r="B15" s="15" t="s">
        <v>69</v>
      </c>
      <c r="C15" s="11">
        <v>153620283</v>
      </c>
      <c r="D15" s="26">
        <v>80</v>
      </c>
      <c r="E15" s="11">
        <f t="shared" si="3"/>
        <v>122896226</v>
      </c>
      <c r="F15" s="26">
        <v>20</v>
      </c>
      <c r="G15" s="11">
        <f t="shared" si="4"/>
        <v>30724057</v>
      </c>
    </row>
    <row r="16" spans="2:7" ht="15" customHeight="1" thickTop="1" x14ac:dyDescent="0.25">
      <c r="B16" s="18" t="s">
        <v>0</v>
      </c>
      <c r="C16" s="27">
        <f>SUM(C4,C11)</f>
        <v>19307243064</v>
      </c>
      <c r="D16" s="28"/>
      <c r="E16" s="27">
        <f>SUM(E4,E11)</f>
        <v>14843278164</v>
      </c>
      <c r="F16" s="28"/>
      <c r="G16" s="27">
        <f>SUM(G4,G11)</f>
        <v>4463964900</v>
      </c>
    </row>
    <row r="17" spans="2:2" ht="15" customHeight="1" x14ac:dyDescent="0.25">
      <c r="B17" s="3" t="s">
        <v>81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E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5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9" width="10.7109375" style="3" customWidth="1"/>
    <col min="10" max="10" width="12.28515625" style="3" bestFit="1" customWidth="1"/>
    <col min="11" max="16384" width="11.42578125" style="3"/>
  </cols>
  <sheetData>
    <row r="2" spans="2:10" ht="30" customHeight="1" x14ac:dyDescent="0.25">
      <c r="B2" s="1" t="s">
        <v>66</v>
      </c>
      <c r="C2" s="2"/>
      <c r="D2" s="2"/>
      <c r="E2" s="2"/>
      <c r="F2" s="2"/>
      <c r="G2" s="2"/>
      <c r="H2" s="2"/>
      <c r="I2" s="2"/>
      <c r="J2" s="2"/>
    </row>
    <row r="3" spans="2:10" ht="30" customHeight="1" x14ac:dyDescent="0.25">
      <c r="B3" s="4" t="s">
        <v>12</v>
      </c>
      <c r="C3" s="4" t="s">
        <v>36</v>
      </c>
      <c r="D3" s="4" t="s">
        <v>37</v>
      </c>
      <c r="E3" s="4" t="s">
        <v>38</v>
      </c>
      <c r="F3" s="4" t="s">
        <v>39</v>
      </c>
      <c r="G3" s="4" t="s">
        <v>41</v>
      </c>
      <c r="H3" s="4" t="s">
        <v>40</v>
      </c>
      <c r="I3" s="4" t="s">
        <v>42</v>
      </c>
      <c r="J3" s="4" t="s">
        <v>0</v>
      </c>
    </row>
    <row r="4" spans="2:10" ht="15" customHeight="1" x14ac:dyDescent="0.25">
      <c r="B4" s="5" t="s">
        <v>1</v>
      </c>
      <c r="C4" s="9">
        <v>115130387</v>
      </c>
      <c r="D4" s="9">
        <v>41046235</v>
      </c>
      <c r="E4" s="9">
        <v>4345866</v>
      </c>
      <c r="F4" s="9">
        <v>3866158</v>
      </c>
      <c r="G4" s="9">
        <v>10022665</v>
      </c>
      <c r="H4" s="9">
        <v>1091673</v>
      </c>
      <c r="I4" s="9">
        <v>3623693</v>
      </c>
      <c r="J4" s="9">
        <f t="shared" ref="J4:J14" si="0">SUM(C4:I4)</f>
        <v>179126677</v>
      </c>
    </row>
    <row r="5" spans="2:10" ht="15" customHeight="1" x14ac:dyDescent="0.25">
      <c r="B5" s="5" t="s">
        <v>2</v>
      </c>
      <c r="C5" s="9">
        <v>229800549</v>
      </c>
      <c r="D5" s="9">
        <v>81923053</v>
      </c>
      <c r="E5" s="9">
        <v>8679084</v>
      </c>
      <c r="F5" s="9">
        <v>7714157</v>
      </c>
      <c r="G5" s="9">
        <v>20023756</v>
      </c>
      <c r="H5" s="9">
        <v>2179639</v>
      </c>
      <c r="I5" s="9">
        <v>7243869</v>
      </c>
      <c r="J5" s="9">
        <f t="shared" si="0"/>
        <v>357564107</v>
      </c>
    </row>
    <row r="6" spans="2:10" ht="15" customHeight="1" x14ac:dyDescent="0.25">
      <c r="B6" s="5" t="s">
        <v>3</v>
      </c>
      <c r="C6" s="9">
        <v>102334893</v>
      </c>
      <c r="D6" s="9">
        <v>36489019</v>
      </c>
      <c r="E6" s="9">
        <v>3863915</v>
      </c>
      <c r="F6" s="9">
        <v>3433350</v>
      </c>
      <c r="G6" s="9">
        <v>9002631</v>
      </c>
      <c r="H6" s="9">
        <v>970685</v>
      </c>
      <c r="I6" s="9">
        <v>3259967</v>
      </c>
      <c r="J6" s="9">
        <f t="shared" si="0"/>
        <v>159354460</v>
      </c>
    </row>
    <row r="7" spans="2:10" ht="15" customHeight="1" x14ac:dyDescent="0.25">
      <c r="B7" s="5" t="s">
        <v>4</v>
      </c>
      <c r="C7" s="9">
        <v>59700089</v>
      </c>
      <c r="D7" s="9">
        <v>21284805</v>
      </c>
      <c r="E7" s="9">
        <v>2254680</v>
      </c>
      <c r="F7" s="9">
        <v>2003296</v>
      </c>
      <c r="G7" s="9">
        <v>5230514</v>
      </c>
      <c r="H7" s="9">
        <v>566304</v>
      </c>
      <c r="I7" s="9">
        <v>1893466</v>
      </c>
      <c r="J7" s="9">
        <f t="shared" si="0"/>
        <v>92933154</v>
      </c>
    </row>
    <row r="8" spans="2:10" ht="15" customHeight="1" x14ac:dyDescent="0.25">
      <c r="B8" s="5" t="s">
        <v>5</v>
      </c>
      <c r="C8" s="9">
        <v>67507307</v>
      </c>
      <c r="D8" s="9">
        <v>24065467</v>
      </c>
      <c r="E8" s="9">
        <v>2549612</v>
      </c>
      <c r="F8" s="9">
        <v>2266419</v>
      </c>
      <c r="G8" s="9">
        <v>5872499</v>
      </c>
      <c r="H8" s="9">
        <v>640281</v>
      </c>
      <c r="I8" s="9">
        <v>2124017</v>
      </c>
      <c r="J8" s="9">
        <f t="shared" si="0"/>
        <v>105025602</v>
      </c>
    </row>
    <row r="9" spans="2:10" ht="15" customHeight="1" x14ac:dyDescent="0.25">
      <c r="B9" s="5" t="s">
        <v>6</v>
      </c>
      <c r="C9" s="9">
        <v>62126096</v>
      </c>
      <c r="D9" s="9">
        <v>22150272</v>
      </c>
      <c r="E9" s="9">
        <v>2345977</v>
      </c>
      <c r="F9" s="9">
        <v>2084818</v>
      </c>
      <c r="G9" s="9">
        <v>5444326</v>
      </c>
      <c r="H9" s="9">
        <v>589280</v>
      </c>
      <c r="I9" s="9">
        <v>1970687</v>
      </c>
      <c r="J9" s="9">
        <f t="shared" si="0"/>
        <v>96711456</v>
      </c>
    </row>
    <row r="10" spans="2:10" ht="15" customHeight="1" x14ac:dyDescent="0.25">
      <c r="B10" s="5" t="s">
        <v>7</v>
      </c>
      <c r="C10" s="9">
        <v>68005601</v>
      </c>
      <c r="D10" s="9">
        <v>24248217</v>
      </c>
      <c r="E10" s="9">
        <v>2567749</v>
      </c>
      <c r="F10" s="9">
        <v>2281655</v>
      </c>
      <c r="G10" s="9">
        <v>5980263</v>
      </c>
      <c r="H10" s="9">
        <v>645059</v>
      </c>
      <c r="I10" s="9">
        <v>2165440</v>
      </c>
      <c r="J10" s="9">
        <f t="shared" si="0"/>
        <v>105893984</v>
      </c>
    </row>
    <row r="11" spans="2:10" ht="15" customHeight="1" x14ac:dyDescent="0.25">
      <c r="B11" s="5" t="s">
        <v>8</v>
      </c>
      <c r="C11" s="9">
        <v>78034789</v>
      </c>
      <c r="D11" s="9">
        <v>27816190</v>
      </c>
      <c r="E11" s="9">
        <v>2947605</v>
      </c>
      <c r="F11" s="9">
        <v>2620391</v>
      </c>
      <c r="G11" s="9">
        <v>6762845</v>
      </c>
      <c r="H11" s="9">
        <v>740131</v>
      </c>
      <c r="I11" s="9">
        <v>2445161</v>
      </c>
      <c r="J11" s="9">
        <f t="shared" si="0"/>
        <v>121367112</v>
      </c>
    </row>
    <row r="12" spans="2:10" ht="15" customHeight="1" x14ac:dyDescent="0.25">
      <c r="B12" s="5" t="s">
        <v>9</v>
      </c>
      <c r="C12" s="9">
        <v>49546577</v>
      </c>
      <c r="D12" s="9">
        <v>17668065</v>
      </c>
      <c r="E12" s="9">
        <v>1868717</v>
      </c>
      <c r="F12" s="9">
        <v>1663812</v>
      </c>
      <c r="G12" s="9">
        <v>4338353</v>
      </c>
      <c r="H12" s="9">
        <v>469654</v>
      </c>
      <c r="I12" s="9">
        <v>1568568</v>
      </c>
      <c r="J12" s="9">
        <f t="shared" si="0"/>
        <v>77123746</v>
      </c>
    </row>
    <row r="13" spans="2:10" ht="15" customHeight="1" x14ac:dyDescent="0.25">
      <c r="B13" s="5" t="s">
        <v>10</v>
      </c>
      <c r="C13" s="9">
        <v>49940838</v>
      </c>
      <c r="D13" s="9">
        <v>17829843</v>
      </c>
      <c r="E13" s="9">
        <v>1913554</v>
      </c>
      <c r="F13" s="9">
        <v>1676990</v>
      </c>
      <c r="G13" s="9">
        <v>4088115</v>
      </c>
      <c r="H13" s="9">
        <v>480420</v>
      </c>
      <c r="I13" s="9">
        <v>1492148</v>
      </c>
      <c r="J13" s="9">
        <f t="shared" si="0"/>
        <v>77421908</v>
      </c>
    </row>
    <row r="14" spans="2:10" ht="15" customHeight="1" thickBot="1" x14ac:dyDescent="0.3">
      <c r="B14" s="15" t="s">
        <v>11</v>
      </c>
      <c r="C14" s="11">
        <v>35344188</v>
      </c>
      <c r="D14" s="11">
        <v>12601920</v>
      </c>
      <c r="E14" s="11">
        <v>1335708</v>
      </c>
      <c r="F14" s="11">
        <v>1186428</v>
      </c>
      <c r="G14" s="11">
        <v>3075780</v>
      </c>
      <c r="H14" s="11">
        <v>335484</v>
      </c>
      <c r="I14" s="11">
        <v>1113348</v>
      </c>
      <c r="J14" s="11">
        <f t="shared" si="0"/>
        <v>54992856</v>
      </c>
    </row>
    <row r="15" spans="2:10" ht="15" customHeight="1" thickTop="1" x14ac:dyDescent="0.25">
      <c r="B15" s="12" t="s">
        <v>0</v>
      </c>
      <c r="C15" s="13">
        <f t="shared" ref="C15:J15" si="1">SUM(C4:C14)</f>
        <v>917471314</v>
      </c>
      <c r="D15" s="13">
        <f t="shared" si="1"/>
        <v>327123086</v>
      </c>
      <c r="E15" s="13">
        <f t="shared" si="1"/>
        <v>34672467</v>
      </c>
      <c r="F15" s="13">
        <f t="shared" si="1"/>
        <v>30797474</v>
      </c>
      <c r="G15" s="13">
        <f>SUM(G4:G14)</f>
        <v>79841747</v>
      </c>
      <c r="H15" s="13">
        <f>SUM(H4:H14)</f>
        <v>8708610</v>
      </c>
      <c r="I15" s="13">
        <f t="shared" si="1"/>
        <v>28900364</v>
      </c>
      <c r="J15" s="13">
        <f t="shared" si="1"/>
        <v>1427515062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X17"/>
  <sheetViews>
    <sheetView showGridLines="0" zoomScaleNormal="100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3.5703125" style="3" bestFit="1" customWidth="1"/>
    <col min="3" max="3" width="11.5703125" style="3" bestFit="1" customWidth="1"/>
    <col min="4" max="4" width="12.28515625" style="3" bestFit="1" customWidth="1"/>
    <col min="5" max="5" width="11.5703125" style="3" bestFit="1" customWidth="1"/>
    <col min="6" max="6" width="10.85546875" style="3" bestFit="1" customWidth="1"/>
    <col min="7" max="7" width="11.5703125" style="3" bestFit="1" customWidth="1"/>
    <col min="8" max="8" width="10.85546875" style="3" customWidth="1"/>
    <col min="9" max="9" width="11.5703125" style="3" bestFit="1" customWidth="1"/>
    <col min="10" max="10" width="9.85546875" style="3" bestFit="1" customWidth="1"/>
    <col min="11" max="11" width="11.5703125" style="3" bestFit="1" customWidth="1"/>
    <col min="12" max="12" width="9.85546875" style="3" bestFit="1" customWidth="1"/>
    <col min="13" max="13" width="11.5703125" style="3" bestFit="1" customWidth="1"/>
    <col min="14" max="14" width="10.85546875" style="3" customWidth="1"/>
    <col min="15" max="15" width="11.5703125" style="3" bestFit="1" customWidth="1"/>
    <col min="16" max="16" width="9.85546875" style="3" customWidth="1"/>
    <col min="17" max="17" width="11.5703125" style="3" bestFit="1" customWidth="1"/>
    <col min="18" max="18" width="9.85546875" style="3" bestFit="1" customWidth="1"/>
    <col min="19" max="19" width="11.5703125" style="3" bestFit="1" customWidth="1"/>
    <col min="20" max="20" width="9.85546875" style="3" bestFit="1" customWidth="1"/>
    <col min="21" max="21" width="11.5703125" style="3" bestFit="1" customWidth="1"/>
    <col min="22" max="22" width="9.85546875" style="3" bestFit="1" customWidth="1"/>
    <col min="23" max="23" width="11.5703125" style="3" bestFit="1" customWidth="1"/>
    <col min="24" max="24" width="12.28515625" style="3" bestFit="1" customWidth="1"/>
    <col min="25" max="16384" width="11.42578125" style="3"/>
  </cols>
  <sheetData>
    <row r="2" spans="2:24" ht="30" customHeight="1" x14ac:dyDescent="0.25">
      <c r="B2" s="1" t="s">
        <v>78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15" customHeight="1" x14ac:dyDescent="0.25">
      <c r="B3" s="20"/>
      <c r="C3" s="4" t="s">
        <v>36</v>
      </c>
      <c r="D3" s="4"/>
      <c r="E3" s="4" t="s">
        <v>37</v>
      </c>
      <c r="F3" s="4"/>
      <c r="G3" s="4" t="s">
        <v>38</v>
      </c>
      <c r="H3" s="4"/>
      <c r="I3" s="4" t="s">
        <v>39</v>
      </c>
      <c r="J3" s="4"/>
      <c r="K3" s="4" t="s">
        <v>43</v>
      </c>
      <c r="L3" s="4"/>
      <c r="M3" s="4" t="s">
        <v>44</v>
      </c>
      <c r="N3" s="4"/>
      <c r="O3" s="4" t="s">
        <v>41</v>
      </c>
      <c r="P3" s="4"/>
      <c r="Q3" s="4" t="s">
        <v>40</v>
      </c>
      <c r="R3" s="4"/>
      <c r="S3" s="4" t="s">
        <v>42</v>
      </c>
      <c r="T3" s="4"/>
      <c r="U3" s="4" t="s">
        <v>70</v>
      </c>
      <c r="V3" s="4"/>
      <c r="W3" s="4" t="s">
        <v>0</v>
      </c>
      <c r="X3" s="4"/>
    </row>
    <row r="4" spans="2:24" ht="15" customHeight="1" x14ac:dyDescent="0.25">
      <c r="B4" s="21" t="s">
        <v>12</v>
      </c>
      <c r="C4" s="4" t="s">
        <v>22</v>
      </c>
      <c r="D4" s="4" t="s">
        <v>54</v>
      </c>
      <c r="E4" s="4" t="s">
        <v>22</v>
      </c>
      <c r="F4" s="4" t="s">
        <v>54</v>
      </c>
      <c r="G4" s="4" t="s">
        <v>22</v>
      </c>
      <c r="H4" s="4" t="s">
        <v>54</v>
      </c>
      <c r="I4" s="4" t="s">
        <v>22</v>
      </c>
      <c r="J4" s="4" t="s">
        <v>54</v>
      </c>
      <c r="K4" s="4" t="s">
        <v>22</v>
      </c>
      <c r="L4" s="4" t="s">
        <v>54</v>
      </c>
      <c r="M4" s="4" t="s">
        <v>22</v>
      </c>
      <c r="N4" s="4" t="s">
        <v>54</v>
      </c>
      <c r="O4" s="4" t="s">
        <v>22</v>
      </c>
      <c r="P4" s="4" t="s">
        <v>54</v>
      </c>
      <c r="Q4" s="4" t="s">
        <v>22</v>
      </c>
      <c r="R4" s="4" t="s">
        <v>54</v>
      </c>
      <c r="S4" s="4" t="s">
        <v>22</v>
      </c>
      <c r="T4" s="4" t="s">
        <v>54</v>
      </c>
      <c r="U4" s="4" t="s">
        <v>22</v>
      </c>
      <c r="V4" s="4" t="s">
        <v>54</v>
      </c>
      <c r="W4" s="4" t="s">
        <v>22</v>
      </c>
      <c r="X4" s="4" t="s">
        <v>54</v>
      </c>
    </row>
    <row r="5" spans="2:24" ht="15" customHeight="1" x14ac:dyDescent="0.25">
      <c r="B5" s="5" t="s">
        <v>1</v>
      </c>
      <c r="C5" s="16">
        <f>D5/D16</f>
        <v>0.12006240966967328</v>
      </c>
      <c r="D5" s="9">
        <f>Distribución!I4</f>
        <v>345312091</v>
      </c>
      <c r="E5" s="16">
        <f>F5/F16</f>
        <v>0.12153677305975084</v>
      </c>
      <c r="F5" s="9">
        <f>Distribución!I19</f>
        <v>78766877</v>
      </c>
      <c r="G5" s="16">
        <f>H5/H16</f>
        <v>0.11873787983671383</v>
      </c>
      <c r="H5" s="9">
        <f>Distribución!I34</f>
        <v>26465418</v>
      </c>
      <c r="I5" s="16">
        <f>J5/J16</f>
        <v>0.11979029453800366</v>
      </c>
      <c r="J5" s="9">
        <f>Distribución!I49</f>
        <v>13030811</v>
      </c>
      <c r="K5" s="16">
        <f>L5/L16</f>
        <v>0.12120369413274241</v>
      </c>
      <c r="L5" s="9">
        <f>Distribución!H64</f>
        <v>13951166</v>
      </c>
      <c r="M5" s="16">
        <f>N5/N16</f>
        <v>3.9868490344429547E-2</v>
      </c>
      <c r="N5" s="9">
        <v>8774559</v>
      </c>
      <c r="O5" s="16">
        <f>P5/P16</f>
        <v>0.12402145837472681</v>
      </c>
      <c r="P5" s="9">
        <f>Distribución!I79</f>
        <v>3121</v>
      </c>
      <c r="Q5" s="16">
        <f>R5/R16</f>
        <v>0.12199051901107347</v>
      </c>
      <c r="R5" s="9">
        <f>Distribución!I94</f>
        <v>1862323</v>
      </c>
      <c r="S5" s="16">
        <f>T5/T16</f>
        <v>0.12015453935758963</v>
      </c>
      <c r="T5" s="9">
        <f>Distribución!I109</f>
        <v>10371773</v>
      </c>
      <c r="U5" s="16">
        <f>V5/V16</f>
        <v>0.12029361877567145</v>
      </c>
      <c r="V5" s="9">
        <f>Distribución!F124</f>
        <v>3695908</v>
      </c>
      <c r="W5" s="16">
        <f>X5/X16</f>
        <v>0.11616662088708321</v>
      </c>
      <c r="X5" s="9">
        <f>SUM(D5,F5,H5,J5,L5,N5,P5,R5,T5,V5)</f>
        <v>502234047</v>
      </c>
    </row>
    <row r="6" spans="2:24" ht="15" customHeight="1" x14ac:dyDescent="0.25">
      <c r="B6" s="5" t="s">
        <v>2</v>
      </c>
      <c r="C6" s="16">
        <f>D6/D16</f>
        <v>0.29089927383150654</v>
      </c>
      <c r="D6" s="9">
        <f>Distribución!I5</f>
        <v>836656842</v>
      </c>
      <c r="E6" s="16">
        <f>F6/F16</f>
        <v>0.27985366429375724</v>
      </c>
      <c r="F6" s="9">
        <f>Distribución!I20</f>
        <v>181370614</v>
      </c>
      <c r="G6" s="16">
        <f>H6/H16</f>
        <v>0.3005776402305525</v>
      </c>
      <c r="H6" s="9">
        <f>Distribución!I35</f>
        <v>66995578</v>
      </c>
      <c r="I6" s="16">
        <f>J6/J16</f>
        <v>0.29303177352420512</v>
      </c>
      <c r="J6" s="9">
        <f>Distribución!I50</f>
        <v>31876052</v>
      </c>
      <c r="K6" s="16">
        <f>L6/L16</f>
        <v>0.39178266107046045</v>
      </c>
      <c r="L6" s="9">
        <f>Distribución!H65</f>
        <v>45096191</v>
      </c>
      <c r="M6" s="16">
        <f>N6/N16</f>
        <v>0.40975110788403196</v>
      </c>
      <c r="N6" s="9">
        <v>90181124</v>
      </c>
      <c r="O6" s="16">
        <f>P6/P16</f>
        <v>0.24553943969799324</v>
      </c>
      <c r="P6" s="9">
        <f>Distribución!I80</f>
        <v>6179</v>
      </c>
      <c r="Q6" s="16">
        <f>R6/R16</f>
        <v>0.27586541421207694</v>
      </c>
      <c r="R6" s="9">
        <f>Distribución!I95</f>
        <v>4211397</v>
      </c>
      <c r="S6" s="16">
        <f>T6/T16</f>
        <v>0.29002056249217739</v>
      </c>
      <c r="T6" s="9">
        <f>Distribución!I110</f>
        <v>25034655</v>
      </c>
      <c r="U6" s="16">
        <f>V6/V16</f>
        <v>0.28904802513548261</v>
      </c>
      <c r="V6" s="9">
        <f>Distribución!F125</f>
        <v>8880728</v>
      </c>
      <c r="W6" s="16">
        <f>X6/X16</f>
        <v>0.29844826161332505</v>
      </c>
      <c r="X6" s="9">
        <f t="shared" ref="X6:X15" si="0">SUM(D6,F6,H6,J6,L6,N6,P6,R6,T6,V6)</f>
        <v>1290309360</v>
      </c>
    </row>
    <row r="7" spans="2:24" ht="15" customHeight="1" x14ac:dyDescent="0.25">
      <c r="B7" s="5" t="s">
        <v>3</v>
      </c>
      <c r="C7" s="16">
        <f>D7/D16</f>
        <v>7.0970861775422445E-2</v>
      </c>
      <c r="D7" s="9">
        <f>Distribución!I6</f>
        <v>204119647</v>
      </c>
      <c r="E7" s="16">
        <f>F7/F16</f>
        <v>8.2039148758117963E-2</v>
      </c>
      <c r="F7" s="9">
        <f>Distribución!I21</f>
        <v>53168826</v>
      </c>
      <c r="G7" s="16">
        <f>H7/H16</f>
        <v>6.1218812321680922E-2</v>
      </c>
      <c r="H7" s="9">
        <f>Distribución!I36</f>
        <v>13645026</v>
      </c>
      <c r="I7" s="16">
        <f>J7/J16</f>
        <v>6.8816721132772429E-2</v>
      </c>
      <c r="J7" s="9">
        <f>Distribución!I51</f>
        <v>7485896</v>
      </c>
      <c r="K7" s="16">
        <f>L7/L16</f>
        <v>5.0133963630219686E-2</v>
      </c>
      <c r="L7" s="9">
        <f>Distribución!H66</f>
        <v>5770676</v>
      </c>
      <c r="M7" s="16">
        <f>N7/N16</f>
        <v>8.2351753574302328E-2</v>
      </c>
      <c r="N7" s="9">
        <v>18124597</v>
      </c>
      <c r="O7" s="16">
        <f>P7/P16</f>
        <v>0.111504073117425</v>
      </c>
      <c r="P7" s="9">
        <f>Distribución!I81</f>
        <v>2806</v>
      </c>
      <c r="Q7" s="16">
        <f>R7/R16</f>
        <v>8.5906584439316605E-2</v>
      </c>
      <c r="R7" s="9">
        <f>Distribución!I96</f>
        <v>1311461</v>
      </c>
      <c r="S7" s="16">
        <f>T7/T16</f>
        <v>7.2334337763238846E-2</v>
      </c>
      <c r="T7" s="9">
        <f>Distribución!I111</f>
        <v>6243920</v>
      </c>
      <c r="U7" s="16">
        <f>V7/V16</f>
        <v>7.2816880921682967E-2</v>
      </c>
      <c r="V7" s="9">
        <f>Distribución!F126</f>
        <v>2237230</v>
      </c>
      <c r="W7" s="16">
        <f>X7/X16</f>
        <v>7.2190991701584731E-2</v>
      </c>
      <c r="X7" s="9">
        <f t="shared" si="0"/>
        <v>312110085</v>
      </c>
    </row>
    <row r="8" spans="2:24" ht="15" customHeight="1" x14ac:dyDescent="0.25">
      <c r="B8" s="5" t="s">
        <v>4</v>
      </c>
      <c r="C8" s="16">
        <f>D8/D16</f>
        <v>4.8146124119604103E-2</v>
      </c>
      <c r="D8" s="9">
        <f>Distribución!I7</f>
        <v>138473306</v>
      </c>
      <c r="E8" s="16">
        <f>F8/F16</f>
        <v>5.2760555412394057E-2</v>
      </c>
      <c r="F8" s="9">
        <f>Distribución!I22</f>
        <v>34193636</v>
      </c>
      <c r="G8" s="16">
        <f>H8/H16</f>
        <v>4.4077801860022726E-2</v>
      </c>
      <c r="H8" s="9">
        <f>Distribución!I37</f>
        <v>9824476</v>
      </c>
      <c r="I8" s="16">
        <f>J8/J16</f>
        <v>4.724794100837662E-2</v>
      </c>
      <c r="J8" s="9">
        <f>Distribución!I52</f>
        <v>5139640</v>
      </c>
      <c r="K8" s="16">
        <f>L8/L16</f>
        <v>2.7570675786260841E-2</v>
      </c>
      <c r="L8" s="9">
        <f>Distribución!H67</f>
        <v>3173526</v>
      </c>
      <c r="M8" s="16">
        <f>N8/N16</f>
        <v>0.15241808798957776</v>
      </c>
      <c r="N8" s="9">
        <v>33545326</v>
      </c>
      <c r="O8" s="16">
        <f>P8/P16</f>
        <v>6.4375124180409304E-2</v>
      </c>
      <c r="P8" s="9">
        <f>Distribución!I82</f>
        <v>1620</v>
      </c>
      <c r="Q8" s="16">
        <f>R8/R16</f>
        <v>5.4370954156092874E-2</v>
      </c>
      <c r="R8" s="9">
        <f>Distribución!I97</f>
        <v>830034</v>
      </c>
      <c r="S8" s="16">
        <f>T8/T16</f>
        <v>4.8688514387975314E-2</v>
      </c>
      <c r="T8" s="9">
        <f>Distribución!I112</f>
        <v>4202806</v>
      </c>
      <c r="U8" s="16">
        <f>V8/V16</f>
        <v>4.8899173699619158E-2</v>
      </c>
      <c r="V8" s="9">
        <f>Distribución!F127</f>
        <v>1502381</v>
      </c>
      <c r="W8" s="16">
        <f>X8/X16</f>
        <v>5.340405301368862E-2</v>
      </c>
      <c r="X8" s="9">
        <f t="shared" si="0"/>
        <v>230886751</v>
      </c>
    </row>
    <row r="9" spans="2:24" ht="15" customHeight="1" x14ac:dyDescent="0.25">
      <c r="B9" s="5" t="s">
        <v>5</v>
      </c>
      <c r="C9" s="16">
        <f>D9/D16</f>
        <v>8.2828204107900719E-2</v>
      </c>
      <c r="D9" s="9">
        <f>Distribución!I8</f>
        <v>238222608</v>
      </c>
      <c r="E9" s="16">
        <f>F9/F16</f>
        <v>8.0299156737276403E-2</v>
      </c>
      <c r="F9" s="9">
        <f>Distribución!I23</f>
        <v>52041153</v>
      </c>
      <c r="G9" s="16">
        <f>H9/H16</f>
        <v>8.5040713932114875E-2</v>
      </c>
      <c r="H9" s="9">
        <f>Distribución!I38</f>
        <v>18954676</v>
      </c>
      <c r="I9" s="16">
        <f>J9/J16</f>
        <v>8.3318709040681033E-2</v>
      </c>
      <c r="J9" s="9">
        <f>Distribución!I53</f>
        <v>9063425</v>
      </c>
      <c r="K9" s="16">
        <f>L9/L16</f>
        <v>6.7997973191844585E-2</v>
      </c>
      <c r="L9" s="9">
        <f>Distribución!H68</f>
        <v>7826915</v>
      </c>
      <c r="M9" s="16">
        <f>N9/N16</f>
        <v>8.344933034517725E-2</v>
      </c>
      <c r="N9" s="9">
        <v>18366160</v>
      </c>
      <c r="O9" s="16">
        <f>P9/P16</f>
        <v>7.1925293065765949E-2</v>
      </c>
      <c r="P9" s="9">
        <f>Distribución!I83</f>
        <v>1810</v>
      </c>
      <c r="Q9" s="16">
        <f>R9/R16</f>
        <v>7.9380830595627741E-2</v>
      </c>
      <c r="R9" s="9">
        <f>Distribución!I98</f>
        <v>1211838</v>
      </c>
      <c r="S9" s="16">
        <f>T9/T16</f>
        <v>8.2584988491000655E-2</v>
      </c>
      <c r="T9" s="9">
        <f>Distribución!I113</f>
        <v>7128759</v>
      </c>
      <c r="U9" s="16">
        <f>V9/V16</f>
        <v>8.2391462820160757E-2</v>
      </c>
      <c r="V9" s="9">
        <f>Distribución!F128</f>
        <v>2531400</v>
      </c>
      <c r="W9" s="16">
        <f>X9/X16</f>
        <v>8.2192083697880378E-2</v>
      </c>
      <c r="X9" s="9">
        <f t="shared" si="0"/>
        <v>355348744</v>
      </c>
    </row>
    <row r="10" spans="2:24" ht="15" customHeight="1" x14ac:dyDescent="0.25">
      <c r="B10" s="5" t="s">
        <v>6</v>
      </c>
      <c r="C10" s="16">
        <f>D10/D16</f>
        <v>5.4707237262181803E-2</v>
      </c>
      <c r="D10" s="9">
        <f>Distribución!I9</f>
        <v>157343756</v>
      </c>
      <c r="E10" s="16">
        <f>F10/F16</f>
        <v>5.8254031687897341E-2</v>
      </c>
      <c r="F10" s="9">
        <f>Distribución!I24</f>
        <v>37753908</v>
      </c>
      <c r="G10" s="16">
        <f>H10/H16</f>
        <v>5.1577228918983226E-2</v>
      </c>
      <c r="H10" s="9">
        <f>Distribución!I39</f>
        <v>11496019</v>
      </c>
      <c r="I10" s="16">
        <f>J10/J16</f>
        <v>5.4016241376302065E-2</v>
      </c>
      <c r="J10" s="9">
        <f>Distribución!I54</f>
        <v>5875897</v>
      </c>
      <c r="K10" s="16">
        <f>L10/L16</f>
        <v>3.615770460675069E-2</v>
      </c>
      <c r="L10" s="9">
        <f>Distribución!H69</f>
        <v>4161937</v>
      </c>
      <c r="M10" s="16">
        <f>N10/N16</f>
        <v>0</v>
      </c>
      <c r="N10" s="9">
        <v>0</v>
      </c>
      <c r="O10" s="16">
        <f>P10/P16</f>
        <v>6.7156765348698591E-2</v>
      </c>
      <c r="P10" s="9">
        <f>Distribución!I84</f>
        <v>1690</v>
      </c>
      <c r="Q10" s="16">
        <f>R10/R16</f>
        <v>5.9482466052789153E-2</v>
      </c>
      <c r="R10" s="9">
        <f>Distribución!I99</f>
        <v>908067</v>
      </c>
      <c r="S10" s="16">
        <f>T10/T16</f>
        <v>5.5168023327450896E-2</v>
      </c>
      <c r="T10" s="9">
        <f>Distribución!I114</f>
        <v>4762119</v>
      </c>
      <c r="U10" s="16">
        <f>V10/V16</f>
        <v>5.5294032295279232E-2</v>
      </c>
      <c r="V10" s="9">
        <f>Distribución!F129</f>
        <v>1698857</v>
      </c>
      <c r="W10" s="16">
        <f>X10/X16</f>
        <v>5.1811669497595088E-2</v>
      </c>
      <c r="X10" s="9">
        <f t="shared" si="0"/>
        <v>224002250</v>
      </c>
    </row>
    <row r="11" spans="2:24" ht="15" customHeight="1" x14ac:dyDescent="0.25">
      <c r="B11" s="5" t="s">
        <v>7</v>
      </c>
      <c r="C11" s="16">
        <f>D11/D16</f>
        <v>5.2865569420291449E-2</v>
      </c>
      <c r="D11" s="9">
        <f>Distribución!I10</f>
        <v>152046926</v>
      </c>
      <c r="E11" s="16">
        <f>F11/F16</f>
        <v>5.8665146855178124E-2</v>
      </c>
      <c r="F11" s="9">
        <f>Distribución!I25</f>
        <v>38020348</v>
      </c>
      <c r="G11" s="16">
        <f>H11/H16</f>
        <v>4.7753669356420392E-2</v>
      </c>
      <c r="H11" s="9">
        <f>Distribución!I40</f>
        <v>10643788</v>
      </c>
      <c r="I11" s="16">
        <f>J11/J16</f>
        <v>5.1735026386697795E-2</v>
      </c>
      <c r="J11" s="9">
        <f>Distribución!I55</f>
        <v>5627746</v>
      </c>
      <c r="K11" s="16">
        <f>L11/L16</f>
        <v>3.0618177008665176E-2</v>
      </c>
      <c r="L11" s="9">
        <f>Distribución!H70</f>
        <v>3524309</v>
      </c>
      <c r="M11" s="16">
        <f>N11/N16</f>
        <v>0</v>
      </c>
      <c r="N11" s="9">
        <v>0</v>
      </c>
      <c r="O11" s="16">
        <f>P11/P16</f>
        <v>7.4031392807470689E-2</v>
      </c>
      <c r="P11" s="9">
        <f>Distribución!I85</f>
        <v>1863</v>
      </c>
      <c r="Q11" s="16">
        <f>R11/R16</f>
        <v>6.068525950488169E-2</v>
      </c>
      <c r="R11" s="9">
        <f>Distribución!I100</f>
        <v>926429</v>
      </c>
      <c r="S11" s="16">
        <f>T11/T16</f>
        <v>5.362841981645193E-2</v>
      </c>
      <c r="T11" s="9">
        <f>Distribución!I115</f>
        <v>4629220</v>
      </c>
      <c r="U11" s="16">
        <f>V11/V16</f>
        <v>5.3838755734634917E-2</v>
      </c>
      <c r="V11" s="9">
        <f>Distribución!F130</f>
        <v>1654145</v>
      </c>
      <c r="W11" s="16">
        <f>X11/X16</f>
        <v>5.0209345873772009E-2</v>
      </c>
      <c r="X11" s="9">
        <f t="shared" si="0"/>
        <v>217074774</v>
      </c>
    </row>
    <row r="12" spans="2:24" ht="15" customHeight="1" x14ac:dyDescent="0.25">
      <c r="B12" s="5" t="s">
        <v>8</v>
      </c>
      <c r="C12" s="16">
        <f>D12/D16</f>
        <v>0.13259171148633384</v>
      </c>
      <c r="D12" s="9">
        <f>Distribución!I11</f>
        <v>381347678</v>
      </c>
      <c r="E12" s="16">
        <f>F12/F16</f>
        <v>0.11961452111294332</v>
      </c>
      <c r="F12" s="9">
        <f>Distribución!I26</f>
        <v>77521083</v>
      </c>
      <c r="G12" s="16">
        <f>H12/H16</f>
        <v>0.14399415634910309</v>
      </c>
      <c r="H12" s="9">
        <f>Distribución!I41</f>
        <v>32094775</v>
      </c>
      <c r="I12" s="16">
        <f>J12/J16</f>
        <v>0.13510502233908583</v>
      </c>
      <c r="J12" s="9">
        <f>Distribución!I56</f>
        <v>14696750</v>
      </c>
      <c r="K12" s="16">
        <f>L12/L16</f>
        <v>0.16600006731238251</v>
      </c>
      <c r="L12" s="9">
        <f>Distribución!H71</f>
        <v>19107458</v>
      </c>
      <c r="M12" s="16">
        <f>N12/N16</f>
        <v>8.1135174169721158E-2</v>
      </c>
      <c r="N12" s="9">
        <v>17856843</v>
      </c>
      <c r="O12" s="16">
        <f>P12/P16</f>
        <v>8.2495529505265244E-2</v>
      </c>
      <c r="P12" s="9">
        <f>Distribución!I86</f>
        <v>2076</v>
      </c>
      <c r="Q12" s="16">
        <f>R12/R16</f>
        <v>0.11500118988906749</v>
      </c>
      <c r="R12" s="9">
        <f>Distribución!I101</f>
        <v>1755623</v>
      </c>
      <c r="S12" s="16">
        <f>T12/T16</f>
        <v>0.13133850498809804</v>
      </c>
      <c r="T12" s="9">
        <f>Distribución!I116</f>
        <v>11337176</v>
      </c>
      <c r="U12" s="16">
        <f>V12/V16</f>
        <v>0.13043583404366163</v>
      </c>
      <c r="V12" s="9">
        <f>Distribución!F131</f>
        <v>4007518</v>
      </c>
      <c r="W12" s="16">
        <f>X12/X16</f>
        <v>0.12946472321883826</v>
      </c>
      <c r="X12" s="9">
        <f t="shared" si="0"/>
        <v>559726980</v>
      </c>
    </row>
    <row r="13" spans="2:24" ht="15" customHeight="1" x14ac:dyDescent="0.25">
      <c r="B13" s="5" t="s">
        <v>9</v>
      </c>
      <c r="C13" s="16">
        <f>D13/D16</f>
        <v>5.3761307247316335E-2</v>
      </c>
      <c r="D13" s="9">
        <f>Distribución!I12</f>
        <v>154623162</v>
      </c>
      <c r="E13" s="16">
        <f>F13/F16</f>
        <v>5.3830899089166814E-2</v>
      </c>
      <c r="F13" s="9">
        <f>Distribución!I27</f>
        <v>34887316</v>
      </c>
      <c r="G13" s="16">
        <f>H13/H16</f>
        <v>5.3686530406846081E-2</v>
      </c>
      <c r="H13" s="9">
        <f>Distribución!I42</f>
        <v>11966160</v>
      </c>
      <c r="I13" s="16">
        <f>J13/J16</f>
        <v>5.3754474964605226E-2</v>
      </c>
      <c r="J13" s="9">
        <f>Distribución!I57</f>
        <v>5847422</v>
      </c>
      <c r="K13" s="16">
        <f>L13/L16</f>
        <v>4.0734338477135708E-2</v>
      </c>
      <c r="L13" s="9">
        <f>Distribución!H72</f>
        <v>4688731</v>
      </c>
      <c r="M13" s="16">
        <f>N13/N16</f>
        <v>5.5509383024391304E-2</v>
      </c>
      <c r="N13" s="9">
        <v>12216925</v>
      </c>
      <c r="O13" s="16">
        <f>P13/P16</f>
        <v>5.463938009139678E-2</v>
      </c>
      <c r="P13" s="9">
        <f>Distribución!I87</f>
        <v>1375</v>
      </c>
      <c r="Q13" s="16">
        <f>R13/R16</f>
        <v>5.3808663610794852E-2</v>
      </c>
      <c r="R13" s="9">
        <f>Distribución!I102</f>
        <v>821450</v>
      </c>
      <c r="S13" s="16">
        <f>T13/T16</f>
        <v>5.3857867646298997E-2</v>
      </c>
      <c r="T13" s="9">
        <f>Distribución!I117</f>
        <v>4649026</v>
      </c>
      <c r="U13" s="16">
        <f>V13/V16</f>
        <v>5.3813401010159564E-2</v>
      </c>
      <c r="V13" s="9">
        <f>Distribución!F132</f>
        <v>1653366</v>
      </c>
      <c r="W13" s="16">
        <f>X13/X16</f>
        <v>5.3512343403846412E-2</v>
      </c>
      <c r="X13" s="9">
        <f t="shared" si="0"/>
        <v>231354933</v>
      </c>
    </row>
    <row r="14" spans="2:24" ht="15" customHeight="1" x14ac:dyDescent="0.25">
      <c r="B14" s="5" t="s">
        <v>10</v>
      </c>
      <c r="C14" s="16">
        <f>D14/D16</f>
        <v>5.4251781003852605E-2</v>
      </c>
      <c r="D14" s="9">
        <f>Distribución!I13</f>
        <v>156033816</v>
      </c>
      <c r="E14" s="16">
        <f>F14/F16</f>
        <v>5.4337522463264697E-2</v>
      </c>
      <c r="F14" s="9">
        <f>Distribución!I28</f>
        <v>35215654</v>
      </c>
      <c r="G14" s="16">
        <f>H14/H16</f>
        <v>5.4325914705680496E-2</v>
      </c>
      <c r="H14" s="9">
        <f>Distribución!I43</f>
        <v>12108672</v>
      </c>
      <c r="I14" s="16">
        <f>J14/J16</f>
        <v>5.4247625417826538E-2</v>
      </c>
      <c r="J14" s="9">
        <f>Distribución!I58</f>
        <v>5901067</v>
      </c>
      <c r="K14" s="16">
        <f>L14/L16</f>
        <v>3.9792859956310198E-2</v>
      </c>
      <c r="L14" s="9">
        <f>Distribución!H73</f>
        <v>4580362</v>
      </c>
      <c r="M14" s="16">
        <f>N14/N16</f>
        <v>6.6461410182527079E-3</v>
      </c>
      <c r="N14" s="9">
        <v>1462733</v>
      </c>
      <c r="O14" s="16">
        <f>P14/P16</f>
        <v>5.32882972382277E-2</v>
      </c>
      <c r="P14" s="9">
        <f>Distribución!I88</f>
        <v>1341</v>
      </c>
      <c r="Q14" s="16">
        <f>R14/R16</f>
        <v>5.473686223927493E-2</v>
      </c>
      <c r="R14" s="9">
        <f>Distribución!I103</f>
        <v>835620</v>
      </c>
      <c r="S14" s="16">
        <f>T14/T16</f>
        <v>5.331772803877504E-2</v>
      </c>
      <c r="T14" s="9">
        <f>Distribución!I118</f>
        <v>4602401</v>
      </c>
      <c r="U14" s="16">
        <f>V14/V16</f>
        <v>5.4272096943447277E-2</v>
      </c>
      <c r="V14" s="9">
        <f>Distribución!F133</f>
        <v>1667459</v>
      </c>
      <c r="W14" s="16">
        <f>X14/X16</f>
        <v>5.1443180047295561E-2</v>
      </c>
      <c r="X14" s="9">
        <f t="shared" si="0"/>
        <v>222409125</v>
      </c>
    </row>
    <row r="15" spans="2:24" ht="15" customHeight="1" thickBot="1" x14ac:dyDescent="0.3">
      <c r="B15" s="15" t="s">
        <v>11</v>
      </c>
      <c r="C15" s="17">
        <f>D15/D16</f>
        <v>3.8915520075916893E-2</v>
      </c>
      <c r="D15" s="11">
        <f>Distribución!I14</f>
        <v>111925120</v>
      </c>
      <c r="E15" s="17">
        <f>F15/F16</f>
        <v>3.8808580530253177E-2</v>
      </c>
      <c r="F15" s="11">
        <f>Distribución!I29</f>
        <v>25151488</v>
      </c>
      <c r="G15" s="17">
        <f>H15/H16</f>
        <v>3.900965208188184E-2</v>
      </c>
      <c r="H15" s="11">
        <f>Distribución!I44</f>
        <v>8694839</v>
      </c>
      <c r="I15" s="17">
        <f>J15/J16</f>
        <v>3.8936170271443728E-2</v>
      </c>
      <c r="J15" s="11">
        <f>Distribución!I59</f>
        <v>4235484</v>
      </c>
      <c r="K15" s="17">
        <f>L15/L16</f>
        <v>2.8007884827227759E-2</v>
      </c>
      <c r="L15" s="11">
        <f>Distribución!H74</f>
        <v>3223851</v>
      </c>
      <c r="M15" s="17">
        <f>N15/N16</f>
        <v>8.8870531650116033E-2</v>
      </c>
      <c r="N15" s="11">
        <v>19559299</v>
      </c>
      <c r="O15" s="17">
        <f>P15/P16</f>
        <v>5.1023246572620702E-2</v>
      </c>
      <c r="P15" s="11">
        <f>Distribución!I89</f>
        <v>1284</v>
      </c>
      <c r="Q15" s="17">
        <f>R15/R16</f>
        <v>3.8771256289004241E-2</v>
      </c>
      <c r="R15" s="11">
        <f>Distribución!I104</f>
        <v>591887</v>
      </c>
      <c r="S15" s="17">
        <f>T15/T16</f>
        <v>3.8906513690943251E-2</v>
      </c>
      <c r="T15" s="11">
        <f>Distribución!I119</f>
        <v>3358421</v>
      </c>
      <c r="U15" s="17">
        <f>V15/V16</f>
        <v>3.889671862020045E-2</v>
      </c>
      <c r="V15" s="11">
        <f>Distribución!F134</f>
        <v>1195065</v>
      </c>
      <c r="W15" s="17">
        <f>X15/X16</f>
        <v>4.1156727045090699E-2</v>
      </c>
      <c r="X15" s="11">
        <f t="shared" si="0"/>
        <v>177936738</v>
      </c>
    </row>
    <row r="16" spans="2:24" ht="15" customHeight="1" thickTop="1" x14ac:dyDescent="0.25">
      <c r="B16" s="12" t="s">
        <v>0</v>
      </c>
      <c r="C16" s="19">
        <f t="shared" ref="C16:W16" si="1">SUM(C5:C15)</f>
        <v>1</v>
      </c>
      <c r="D16" s="13">
        <f t="shared" si="1"/>
        <v>2876104952</v>
      </c>
      <c r="E16" s="19">
        <f t="shared" si="1"/>
        <v>1</v>
      </c>
      <c r="F16" s="13">
        <f t="shared" si="1"/>
        <v>648090903</v>
      </c>
      <c r="G16" s="19">
        <f t="shared" si="1"/>
        <v>1</v>
      </c>
      <c r="H16" s="13">
        <f t="shared" si="1"/>
        <v>222889427</v>
      </c>
      <c r="I16" s="19">
        <f t="shared" si="1"/>
        <v>1</v>
      </c>
      <c r="J16" s="13">
        <f t="shared" si="1"/>
        <v>108780190</v>
      </c>
      <c r="K16" s="19">
        <f t="shared" ref="K16:P16" si="2">SUM(K5:K15)</f>
        <v>1</v>
      </c>
      <c r="L16" s="13">
        <f t="shared" si="2"/>
        <v>115105122</v>
      </c>
      <c r="M16" s="19">
        <f t="shared" si="2"/>
        <v>1</v>
      </c>
      <c r="N16" s="13">
        <f t="shared" si="2"/>
        <v>220087566</v>
      </c>
      <c r="O16" s="19">
        <f t="shared" ref="O16" si="3">SUM(O5:O15)</f>
        <v>1.0000000000000002</v>
      </c>
      <c r="P16" s="13">
        <f t="shared" si="2"/>
        <v>25165</v>
      </c>
      <c r="Q16" s="19">
        <f t="shared" si="1"/>
        <v>0.99999999999999989</v>
      </c>
      <c r="R16" s="13">
        <f t="shared" si="1"/>
        <v>15266129</v>
      </c>
      <c r="S16" s="19">
        <f t="shared" si="1"/>
        <v>0.99999999999999989</v>
      </c>
      <c r="T16" s="13">
        <f t="shared" si="1"/>
        <v>86320276</v>
      </c>
      <c r="U16" s="19">
        <f t="shared" ref="U16:V16" si="4">SUM(U5:U15)</f>
        <v>1</v>
      </c>
      <c r="V16" s="13">
        <f t="shared" si="4"/>
        <v>30724057</v>
      </c>
      <c r="W16" s="19">
        <f t="shared" si="1"/>
        <v>0.99999999999999989</v>
      </c>
      <c r="X16" s="13">
        <f>SUM(X5:X15)</f>
        <v>4323393787</v>
      </c>
    </row>
    <row r="17" spans="4:24" ht="15" customHeight="1" x14ac:dyDescent="0.25">
      <c r="D17" s="14"/>
      <c r="F17" s="14"/>
      <c r="H17" s="14"/>
      <c r="J17" s="14"/>
      <c r="L17" s="14"/>
      <c r="N17" s="14"/>
      <c r="P17" s="14"/>
      <c r="R17" s="14"/>
      <c r="T17" s="14"/>
      <c r="V17" s="14"/>
      <c r="X17" s="14"/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3.7109375" style="3" customWidth="1"/>
    <col min="3" max="3" width="11.5703125" style="3" bestFit="1" customWidth="1"/>
    <col min="4" max="4" width="12.28515625" style="3" customWidth="1"/>
    <col min="5" max="5" width="11.5703125" style="3" bestFit="1" customWidth="1"/>
    <col min="6" max="6" width="12.28515625" style="3" customWidth="1"/>
    <col min="7" max="7" width="11.5703125" style="3" bestFit="1" customWidth="1"/>
    <col min="8" max="8" width="12.28515625" style="3" customWidth="1"/>
    <col min="9" max="16384" width="11.42578125" style="3"/>
  </cols>
  <sheetData>
    <row r="2" spans="2:8" ht="30" customHeight="1" x14ac:dyDescent="0.25">
      <c r="B2" s="1" t="s">
        <v>107</v>
      </c>
      <c r="C2" s="2"/>
      <c r="D2" s="2"/>
      <c r="E2" s="2"/>
      <c r="F2" s="2"/>
      <c r="G2" s="2"/>
      <c r="H2" s="2"/>
    </row>
    <row r="3" spans="2:8" ht="15" customHeight="1" x14ac:dyDescent="0.25">
      <c r="B3" s="20"/>
      <c r="C3" s="4" t="s">
        <v>36</v>
      </c>
      <c r="D3" s="4"/>
      <c r="E3" s="4" t="s">
        <v>37</v>
      </c>
      <c r="F3" s="4"/>
      <c r="G3" s="4" t="s">
        <v>38</v>
      </c>
      <c r="H3" s="4"/>
    </row>
    <row r="4" spans="2:8" ht="15" customHeight="1" x14ac:dyDescent="0.25">
      <c r="B4" s="21" t="s">
        <v>12</v>
      </c>
      <c r="C4" s="4" t="s">
        <v>22</v>
      </c>
      <c r="D4" s="4" t="s">
        <v>54</v>
      </c>
      <c r="E4" s="4" t="s">
        <v>22</v>
      </c>
      <c r="F4" s="4" t="s">
        <v>54</v>
      </c>
      <c r="G4" s="4" t="s">
        <v>22</v>
      </c>
      <c r="H4" s="4" t="s">
        <v>54</v>
      </c>
    </row>
    <row r="5" spans="2:8" ht="15" customHeight="1" x14ac:dyDescent="0.25">
      <c r="B5" s="5" t="s">
        <v>1</v>
      </c>
      <c r="C5" s="16">
        <f>Anexo2!C5</f>
        <v>0.12006240966967328</v>
      </c>
      <c r="D5" s="9">
        <f>Anexo2!D5</f>
        <v>345312091</v>
      </c>
      <c r="E5" s="16">
        <f>Anexo2!E5</f>
        <v>0.12153677305975084</v>
      </c>
      <c r="F5" s="9">
        <f>Anexo2!F5</f>
        <v>78766877</v>
      </c>
      <c r="G5" s="16">
        <f>Anexo2!G5</f>
        <v>0.11873787983671383</v>
      </c>
      <c r="H5" s="9">
        <f>Anexo2!H5</f>
        <v>26465418</v>
      </c>
    </row>
    <row r="6" spans="2:8" ht="15" customHeight="1" x14ac:dyDescent="0.25">
      <c r="B6" s="5" t="s">
        <v>2</v>
      </c>
      <c r="C6" s="16">
        <f>Anexo2!C6</f>
        <v>0.29089927383150654</v>
      </c>
      <c r="D6" s="9">
        <f>Anexo2!D6</f>
        <v>836656842</v>
      </c>
      <c r="E6" s="16">
        <f>Anexo2!E6</f>
        <v>0.27985366429375724</v>
      </c>
      <c r="F6" s="9">
        <f>Anexo2!F6</f>
        <v>181370614</v>
      </c>
      <c r="G6" s="16">
        <f>Anexo2!G6</f>
        <v>0.3005776402305525</v>
      </c>
      <c r="H6" s="9">
        <f>Anexo2!H6</f>
        <v>66995578</v>
      </c>
    </row>
    <row r="7" spans="2:8" ht="15" customHeight="1" x14ac:dyDescent="0.25">
      <c r="B7" s="5" t="s">
        <v>3</v>
      </c>
      <c r="C7" s="16">
        <f>Anexo2!C7</f>
        <v>7.0970861775422445E-2</v>
      </c>
      <c r="D7" s="9">
        <f>Anexo2!D7</f>
        <v>204119647</v>
      </c>
      <c r="E7" s="16">
        <f>Anexo2!E7</f>
        <v>8.2039148758117963E-2</v>
      </c>
      <c r="F7" s="9">
        <f>Anexo2!F7</f>
        <v>53168826</v>
      </c>
      <c r="G7" s="16">
        <f>Anexo2!G7</f>
        <v>6.1218812321680922E-2</v>
      </c>
      <c r="H7" s="9">
        <f>Anexo2!H7</f>
        <v>13645026</v>
      </c>
    </row>
    <row r="8" spans="2:8" ht="15" customHeight="1" x14ac:dyDescent="0.25">
      <c r="B8" s="5" t="s">
        <v>4</v>
      </c>
      <c r="C8" s="16">
        <f>Anexo2!C8</f>
        <v>4.8146124119604103E-2</v>
      </c>
      <c r="D8" s="9">
        <f>Anexo2!D8</f>
        <v>138473306</v>
      </c>
      <c r="E8" s="16">
        <f>Anexo2!E8</f>
        <v>5.2760555412394057E-2</v>
      </c>
      <c r="F8" s="9">
        <f>Anexo2!F8</f>
        <v>34193636</v>
      </c>
      <c r="G8" s="16">
        <f>Anexo2!G8</f>
        <v>4.4077801860022726E-2</v>
      </c>
      <c r="H8" s="9">
        <f>Anexo2!H8</f>
        <v>9824476</v>
      </c>
    </row>
    <row r="9" spans="2:8" ht="15" customHeight="1" x14ac:dyDescent="0.25">
      <c r="B9" s="5" t="s">
        <v>5</v>
      </c>
      <c r="C9" s="16">
        <f>Anexo2!C9</f>
        <v>8.2828204107900719E-2</v>
      </c>
      <c r="D9" s="9">
        <f>Anexo2!D9</f>
        <v>238222608</v>
      </c>
      <c r="E9" s="16">
        <f>Anexo2!E9</f>
        <v>8.0299156737276403E-2</v>
      </c>
      <c r="F9" s="9">
        <f>Anexo2!F9</f>
        <v>52041153</v>
      </c>
      <c r="G9" s="16">
        <f>Anexo2!G9</f>
        <v>8.5040713932114875E-2</v>
      </c>
      <c r="H9" s="9">
        <f>Anexo2!H9</f>
        <v>18954676</v>
      </c>
    </row>
    <row r="10" spans="2:8" ht="15" customHeight="1" x14ac:dyDescent="0.25">
      <c r="B10" s="5" t="s">
        <v>6</v>
      </c>
      <c r="C10" s="16">
        <f>Anexo2!C10</f>
        <v>5.4707237262181803E-2</v>
      </c>
      <c r="D10" s="9">
        <f>Anexo2!D10</f>
        <v>157343756</v>
      </c>
      <c r="E10" s="16">
        <f>Anexo2!E10</f>
        <v>5.8254031687897341E-2</v>
      </c>
      <c r="F10" s="9">
        <f>Anexo2!F10</f>
        <v>37753908</v>
      </c>
      <c r="G10" s="16">
        <f>Anexo2!G10</f>
        <v>5.1577228918983226E-2</v>
      </c>
      <c r="H10" s="9">
        <f>Anexo2!H10</f>
        <v>11496019</v>
      </c>
    </row>
    <row r="11" spans="2:8" ht="15" customHeight="1" x14ac:dyDescent="0.25">
      <c r="B11" s="5" t="s">
        <v>7</v>
      </c>
      <c r="C11" s="16">
        <f>Anexo2!C11</f>
        <v>5.2865569420291449E-2</v>
      </c>
      <c r="D11" s="9">
        <f>Anexo2!D11</f>
        <v>152046926</v>
      </c>
      <c r="E11" s="16">
        <f>Anexo2!E11</f>
        <v>5.8665146855178124E-2</v>
      </c>
      <c r="F11" s="9">
        <f>Anexo2!F11</f>
        <v>38020348</v>
      </c>
      <c r="G11" s="16">
        <f>Anexo2!G11</f>
        <v>4.7753669356420392E-2</v>
      </c>
      <c r="H11" s="9">
        <f>Anexo2!H11</f>
        <v>10643788</v>
      </c>
    </row>
    <row r="12" spans="2:8" ht="15" customHeight="1" x14ac:dyDescent="0.25">
      <c r="B12" s="5" t="s">
        <v>8</v>
      </c>
      <c r="C12" s="16">
        <f>Anexo2!C12</f>
        <v>0.13259171148633384</v>
      </c>
      <c r="D12" s="9">
        <f>Anexo2!D12</f>
        <v>381347678</v>
      </c>
      <c r="E12" s="16">
        <f>Anexo2!E12</f>
        <v>0.11961452111294332</v>
      </c>
      <c r="F12" s="9">
        <f>Anexo2!F12</f>
        <v>77521083</v>
      </c>
      <c r="G12" s="16">
        <f>Anexo2!G12</f>
        <v>0.14399415634910309</v>
      </c>
      <c r="H12" s="9">
        <f>Anexo2!H12</f>
        <v>32094775</v>
      </c>
    </row>
    <row r="13" spans="2:8" ht="15" customHeight="1" x14ac:dyDescent="0.25">
      <c r="B13" s="5" t="s">
        <v>9</v>
      </c>
      <c r="C13" s="16">
        <f>Anexo2!C13</f>
        <v>5.3761307247316335E-2</v>
      </c>
      <c r="D13" s="9">
        <f>Anexo2!D13</f>
        <v>154623162</v>
      </c>
      <c r="E13" s="16">
        <f>Anexo2!E13</f>
        <v>5.3830899089166814E-2</v>
      </c>
      <c r="F13" s="9">
        <f>Anexo2!F13</f>
        <v>34887316</v>
      </c>
      <c r="G13" s="16">
        <f>Anexo2!G13</f>
        <v>5.3686530406846081E-2</v>
      </c>
      <c r="H13" s="9">
        <f>Anexo2!H13</f>
        <v>11966160</v>
      </c>
    </row>
    <row r="14" spans="2:8" ht="15" customHeight="1" x14ac:dyDescent="0.25">
      <c r="B14" s="5" t="s">
        <v>10</v>
      </c>
      <c r="C14" s="16">
        <f>Anexo2!C14</f>
        <v>5.4251781003852605E-2</v>
      </c>
      <c r="D14" s="9">
        <f>Anexo2!D14</f>
        <v>156033816</v>
      </c>
      <c r="E14" s="16">
        <f>Anexo2!E14</f>
        <v>5.4337522463264697E-2</v>
      </c>
      <c r="F14" s="9">
        <f>Anexo2!F14</f>
        <v>35215654</v>
      </c>
      <c r="G14" s="16">
        <f>Anexo2!G14</f>
        <v>5.4325914705680496E-2</v>
      </c>
      <c r="H14" s="9">
        <f>Anexo2!H14</f>
        <v>12108672</v>
      </c>
    </row>
    <row r="15" spans="2:8" ht="15" customHeight="1" thickBot="1" x14ac:dyDescent="0.3">
      <c r="B15" s="15" t="s">
        <v>11</v>
      </c>
      <c r="C15" s="17">
        <f>Anexo2!C15</f>
        <v>3.8915520075916893E-2</v>
      </c>
      <c r="D15" s="11">
        <f>Anexo2!D15</f>
        <v>111925120</v>
      </c>
      <c r="E15" s="17">
        <f>Anexo2!E15</f>
        <v>3.8808580530253177E-2</v>
      </c>
      <c r="F15" s="11">
        <f>Anexo2!F15</f>
        <v>25151488</v>
      </c>
      <c r="G15" s="17">
        <f>Anexo2!G15</f>
        <v>3.900965208188184E-2</v>
      </c>
      <c r="H15" s="11">
        <f>Anexo2!H15</f>
        <v>8694839</v>
      </c>
    </row>
    <row r="16" spans="2:8" ht="15" customHeight="1" thickTop="1" x14ac:dyDescent="0.25">
      <c r="B16" s="12" t="s">
        <v>0</v>
      </c>
      <c r="C16" s="19">
        <f t="shared" ref="C16:H16" si="0">SUM(C5:C15)</f>
        <v>1</v>
      </c>
      <c r="D16" s="13">
        <f t="shared" si="0"/>
        <v>2876104952</v>
      </c>
      <c r="E16" s="19">
        <f t="shared" si="0"/>
        <v>1</v>
      </c>
      <c r="F16" s="13">
        <f t="shared" si="0"/>
        <v>648090903</v>
      </c>
      <c r="G16" s="19">
        <f t="shared" si="0"/>
        <v>1</v>
      </c>
      <c r="H16" s="13">
        <f t="shared" si="0"/>
        <v>222889427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3.7109375" style="3" customWidth="1"/>
    <col min="3" max="3" width="11.5703125" style="3" bestFit="1" customWidth="1"/>
    <col min="4" max="4" width="12.28515625" style="3" customWidth="1"/>
    <col min="5" max="5" width="11.5703125" style="3" bestFit="1" customWidth="1"/>
    <col min="6" max="6" width="12.28515625" style="3" customWidth="1"/>
    <col min="7" max="7" width="11.5703125" style="3" bestFit="1" customWidth="1"/>
    <col min="8" max="8" width="12.28515625" style="3" customWidth="1"/>
    <col min="9" max="16384" width="11.42578125" style="3"/>
  </cols>
  <sheetData>
    <row r="2" spans="2:8" ht="30" customHeight="1" x14ac:dyDescent="0.25">
      <c r="B2" s="1" t="s">
        <v>107</v>
      </c>
      <c r="C2" s="2"/>
      <c r="D2" s="2"/>
      <c r="E2" s="2"/>
      <c r="F2" s="2"/>
      <c r="G2" s="2"/>
      <c r="H2" s="2"/>
    </row>
    <row r="3" spans="2:8" ht="15" customHeight="1" x14ac:dyDescent="0.25">
      <c r="B3" s="20"/>
      <c r="C3" s="4" t="s">
        <v>39</v>
      </c>
      <c r="D3" s="4"/>
      <c r="E3" s="4" t="s">
        <v>43</v>
      </c>
      <c r="F3" s="4"/>
      <c r="G3" s="4" t="s">
        <v>44</v>
      </c>
      <c r="H3" s="4"/>
    </row>
    <row r="4" spans="2:8" ht="15" customHeight="1" x14ac:dyDescent="0.25">
      <c r="B4" s="21" t="s">
        <v>12</v>
      </c>
      <c r="C4" s="4" t="s">
        <v>22</v>
      </c>
      <c r="D4" s="4" t="s">
        <v>54</v>
      </c>
      <c r="E4" s="4" t="s">
        <v>22</v>
      </c>
      <c r="F4" s="4" t="s">
        <v>54</v>
      </c>
      <c r="G4" s="4" t="s">
        <v>22</v>
      </c>
      <c r="H4" s="4" t="s">
        <v>54</v>
      </c>
    </row>
    <row r="5" spans="2:8" ht="15" customHeight="1" x14ac:dyDescent="0.25">
      <c r="B5" s="5" t="s">
        <v>1</v>
      </c>
      <c r="C5" s="16">
        <f>Anexo2!I5</f>
        <v>0.11979029453800366</v>
      </c>
      <c r="D5" s="9">
        <f>Anexo2!J5</f>
        <v>13030811</v>
      </c>
      <c r="E5" s="16">
        <f>Anexo2!K5</f>
        <v>0.12120369413274241</v>
      </c>
      <c r="F5" s="9">
        <f>Anexo2!L5</f>
        <v>13951166</v>
      </c>
      <c r="G5" s="16">
        <f>Anexo2!M5</f>
        <v>3.9868490344429547E-2</v>
      </c>
      <c r="H5" s="9">
        <f>Anexo2!N5</f>
        <v>8774559</v>
      </c>
    </row>
    <row r="6" spans="2:8" ht="15" customHeight="1" x14ac:dyDescent="0.25">
      <c r="B6" s="5" t="s">
        <v>2</v>
      </c>
      <c r="C6" s="16">
        <f>Anexo2!I6</f>
        <v>0.29303177352420512</v>
      </c>
      <c r="D6" s="9">
        <f>Anexo2!J6</f>
        <v>31876052</v>
      </c>
      <c r="E6" s="16">
        <f>Anexo2!K6</f>
        <v>0.39178266107046045</v>
      </c>
      <c r="F6" s="9">
        <f>Anexo2!L6</f>
        <v>45096191</v>
      </c>
      <c r="G6" s="16">
        <f>Anexo2!M6</f>
        <v>0.40975110788403196</v>
      </c>
      <c r="H6" s="9">
        <f>Anexo2!N6</f>
        <v>90181124</v>
      </c>
    </row>
    <row r="7" spans="2:8" ht="15" customHeight="1" x14ac:dyDescent="0.25">
      <c r="B7" s="5" t="s">
        <v>3</v>
      </c>
      <c r="C7" s="16">
        <f>Anexo2!I7</f>
        <v>6.8816721132772429E-2</v>
      </c>
      <c r="D7" s="9">
        <f>Anexo2!J7</f>
        <v>7485896</v>
      </c>
      <c r="E7" s="16">
        <f>Anexo2!K7</f>
        <v>5.0133963630219686E-2</v>
      </c>
      <c r="F7" s="9">
        <f>Anexo2!L7</f>
        <v>5770676</v>
      </c>
      <c r="G7" s="16">
        <f>Anexo2!M7</f>
        <v>8.2351753574302328E-2</v>
      </c>
      <c r="H7" s="9">
        <f>Anexo2!N7</f>
        <v>18124597</v>
      </c>
    </row>
    <row r="8" spans="2:8" ht="15" customHeight="1" x14ac:dyDescent="0.25">
      <c r="B8" s="5" t="s">
        <v>4</v>
      </c>
      <c r="C8" s="16">
        <f>Anexo2!I8</f>
        <v>4.724794100837662E-2</v>
      </c>
      <c r="D8" s="9">
        <f>Anexo2!J8</f>
        <v>5139640</v>
      </c>
      <c r="E8" s="16">
        <f>Anexo2!K8</f>
        <v>2.7570675786260841E-2</v>
      </c>
      <c r="F8" s="9">
        <f>Anexo2!L8</f>
        <v>3173526</v>
      </c>
      <c r="G8" s="16">
        <f>Anexo2!M8</f>
        <v>0.15241808798957776</v>
      </c>
      <c r="H8" s="9">
        <f>Anexo2!N8</f>
        <v>33545326</v>
      </c>
    </row>
    <row r="9" spans="2:8" ht="15" customHeight="1" x14ac:dyDescent="0.25">
      <c r="B9" s="5" t="s">
        <v>5</v>
      </c>
      <c r="C9" s="16">
        <f>Anexo2!I9</f>
        <v>8.3318709040681033E-2</v>
      </c>
      <c r="D9" s="9">
        <f>Anexo2!J9</f>
        <v>9063425</v>
      </c>
      <c r="E9" s="16">
        <f>Anexo2!K9</f>
        <v>6.7997973191844585E-2</v>
      </c>
      <c r="F9" s="9">
        <f>Anexo2!L9</f>
        <v>7826915</v>
      </c>
      <c r="G9" s="16">
        <f>Anexo2!M9</f>
        <v>8.344933034517725E-2</v>
      </c>
      <c r="H9" s="9">
        <f>Anexo2!N9</f>
        <v>18366160</v>
      </c>
    </row>
    <row r="10" spans="2:8" ht="15" customHeight="1" x14ac:dyDescent="0.25">
      <c r="B10" s="5" t="s">
        <v>6</v>
      </c>
      <c r="C10" s="16">
        <f>Anexo2!I10</f>
        <v>5.4016241376302065E-2</v>
      </c>
      <c r="D10" s="9">
        <f>Anexo2!J10</f>
        <v>5875897</v>
      </c>
      <c r="E10" s="16">
        <f>Anexo2!K10</f>
        <v>3.615770460675069E-2</v>
      </c>
      <c r="F10" s="9">
        <f>Anexo2!L10</f>
        <v>4161937</v>
      </c>
      <c r="G10" s="16">
        <f>Anexo2!M10</f>
        <v>0</v>
      </c>
      <c r="H10" s="9">
        <f>Anexo2!N10</f>
        <v>0</v>
      </c>
    </row>
    <row r="11" spans="2:8" ht="15" customHeight="1" x14ac:dyDescent="0.25">
      <c r="B11" s="5" t="s">
        <v>7</v>
      </c>
      <c r="C11" s="16">
        <f>Anexo2!I11</f>
        <v>5.1735026386697795E-2</v>
      </c>
      <c r="D11" s="9">
        <f>Anexo2!J11</f>
        <v>5627746</v>
      </c>
      <c r="E11" s="16">
        <f>Anexo2!K11</f>
        <v>3.0618177008665176E-2</v>
      </c>
      <c r="F11" s="9">
        <f>Anexo2!L11</f>
        <v>3524309</v>
      </c>
      <c r="G11" s="16">
        <f>Anexo2!M11</f>
        <v>0</v>
      </c>
      <c r="H11" s="9">
        <f>Anexo2!N11</f>
        <v>0</v>
      </c>
    </row>
    <row r="12" spans="2:8" ht="15" customHeight="1" x14ac:dyDescent="0.25">
      <c r="B12" s="5" t="s">
        <v>8</v>
      </c>
      <c r="C12" s="16">
        <f>Anexo2!I12</f>
        <v>0.13510502233908583</v>
      </c>
      <c r="D12" s="9">
        <f>Anexo2!J12</f>
        <v>14696750</v>
      </c>
      <c r="E12" s="16">
        <f>Anexo2!K12</f>
        <v>0.16600006731238251</v>
      </c>
      <c r="F12" s="9">
        <f>Anexo2!L12</f>
        <v>19107458</v>
      </c>
      <c r="G12" s="16">
        <f>Anexo2!M12</f>
        <v>8.1135174169721158E-2</v>
      </c>
      <c r="H12" s="9">
        <f>Anexo2!N12</f>
        <v>17856843</v>
      </c>
    </row>
    <row r="13" spans="2:8" ht="15" customHeight="1" x14ac:dyDescent="0.25">
      <c r="B13" s="5" t="s">
        <v>9</v>
      </c>
      <c r="C13" s="16">
        <f>Anexo2!I13</f>
        <v>5.3754474964605226E-2</v>
      </c>
      <c r="D13" s="9">
        <f>Anexo2!J13</f>
        <v>5847422</v>
      </c>
      <c r="E13" s="16">
        <f>Anexo2!K13</f>
        <v>4.0734338477135708E-2</v>
      </c>
      <c r="F13" s="9">
        <f>Anexo2!L13</f>
        <v>4688731</v>
      </c>
      <c r="G13" s="16">
        <f>Anexo2!M13</f>
        <v>5.5509383024391304E-2</v>
      </c>
      <c r="H13" s="9">
        <f>Anexo2!N13</f>
        <v>12216925</v>
      </c>
    </row>
    <row r="14" spans="2:8" ht="15" customHeight="1" x14ac:dyDescent="0.25">
      <c r="B14" s="5" t="s">
        <v>10</v>
      </c>
      <c r="C14" s="16">
        <f>Anexo2!I14</f>
        <v>5.4247625417826538E-2</v>
      </c>
      <c r="D14" s="9">
        <f>Anexo2!J14</f>
        <v>5901067</v>
      </c>
      <c r="E14" s="16">
        <f>Anexo2!K14</f>
        <v>3.9792859956310198E-2</v>
      </c>
      <c r="F14" s="9">
        <f>Anexo2!L14</f>
        <v>4580362</v>
      </c>
      <c r="G14" s="16">
        <f>Anexo2!M14</f>
        <v>6.6461410182527079E-3</v>
      </c>
      <c r="H14" s="9">
        <f>Anexo2!N14</f>
        <v>1462733</v>
      </c>
    </row>
    <row r="15" spans="2:8" ht="15" customHeight="1" thickBot="1" x14ac:dyDescent="0.3">
      <c r="B15" s="15" t="s">
        <v>11</v>
      </c>
      <c r="C15" s="17">
        <f>Anexo2!I15</f>
        <v>3.8936170271443728E-2</v>
      </c>
      <c r="D15" s="11">
        <f>Anexo2!J15</f>
        <v>4235484</v>
      </c>
      <c r="E15" s="17">
        <f>Anexo2!K15</f>
        <v>2.8007884827227759E-2</v>
      </c>
      <c r="F15" s="11">
        <f>Anexo2!L15</f>
        <v>3223851</v>
      </c>
      <c r="G15" s="17">
        <f>Anexo2!M15</f>
        <v>8.8870531650116033E-2</v>
      </c>
      <c r="H15" s="11">
        <f>Anexo2!N15</f>
        <v>19559299</v>
      </c>
    </row>
    <row r="16" spans="2:8" ht="15" customHeight="1" thickTop="1" x14ac:dyDescent="0.25">
      <c r="B16" s="12" t="s">
        <v>0</v>
      </c>
      <c r="C16" s="19">
        <f t="shared" ref="C16:H16" si="0">SUM(C5:C15)</f>
        <v>1</v>
      </c>
      <c r="D16" s="13">
        <f t="shared" si="0"/>
        <v>108780190</v>
      </c>
      <c r="E16" s="19">
        <f t="shared" si="0"/>
        <v>1</v>
      </c>
      <c r="F16" s="13">
        <f t="shared" si="0"/>
        <v>115105122</v>
      </c>
      <c r="G16" s="19">
        <f t="shared" si="0"/>
        <v>1</v>
      </c>
      <c r="H16" s="13">
        <f t="shared" si="0"/>
        <v>220087566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3.7109375" style="3" customWidth="1"/>
    <col min="3" max="3" width="11.5703125" style="3" bestFit="1" customWidth="1"/>
    <col min="4" max="4" width="12.28515625" style="3" customWidth="1"/>
    <col min="5" max="5" width="11.5703125" style="3" bestFit="1" customWidth="1"/>
    <col min="6" max="6" width="12.28515625" style="3" customWidth="1"/>
    <col min="7" max="7" width="11.5703125" style="3" bestFit="1" customWidth="1"/>
    <col min="8" max="8" width="12.28515625" style="3" customWidth="1"/>
    <col min="9" max="16384" width="11.42578125" style="3"/>
  </cols>
  <sheetData>
    <row r="2" spans="2:8" ht="30" customHeight="1" x14ac:dyDescent="0.25">
      <c r="B2" s="1" t="s">
        <v>107</v>
      </c>
      <c r="C2" s="2"/>
      <c r="D2" s="2"/>
      <c r="E2" s="2"/>
      <c r="F2" s="2"/>
      <c r="G2" s="2"/>
      <c r="H2" s="2"/>
    </row>
    <row r="3" spans="2:8" ht="15" customHeight="1" x14ac:dyDescent="0.25">
      <c r="B3" s="20"/>
      <c r="C3" s="4" t="s">
        <v>41</v>
      </c>
      <c r="D3" s="4"/>
      <c r="E3" s="4" t="s">
        <v>40</v>
      </c>
      <c r="F3" s="4"/>
      <c r="G3" s="4" t="s">
        <v>42</v>
      </c>
      <c r="H3" s="4"/>
    </row>
    <row r="4" spans="2:8" ht="15" customHeight="1" x14ac:dyDescent="0.25">
      <c r="B4" s="21" t="s">
        <v>12</v>
      </c>
      <c r="C4" s="4" t="s">
        <v>22</v>
      </c>
      <c r="D4" s="4" t="s">
        <v>54</v>
      </c>
      <c r="E4" s="4" t="s">
        <v>22</v>
      </c>
      <c r="F4" s="4" t="s">
        <v>54</v>
      </c>
      <c r="G4" s="4" t="s">
        <v>22</v>
      </c>
      <c r="H4" s="4" t="s">
        <v>54</v>
      </c>
    </row>
    <row r="5" spans="2:8" ht="15" customHeight="1" x14ac:dyDescent="0.25">
      <c r="B5" s="5" t="s">
        <v>1</v>
      </c>
      <c r="C5" s="16">
        <f>Anexo2!O5</f>
        <v>0.12402145837472681</v>
      </c>
      <c r="D5" s="9">
        <f>Anexo2!P5</f>
        <v>3121</v>
      </c>
      <c r="E5" s="16">
        <f>Anexo2!Q5</f>
        <v>0.12199051901107347</v>
      </c>
      <c r="F5" s="9">
        <f>Anexo2!R5</f>
        <v>1862323</v>
      </c>
      <c r="G5" s="16">
        <f>Anexo2!S5</f>
        <v>0.12015453935758963</v>
      </c>
      <c r="H5" s="9">
        <f>Anexo2!T5</f>
        <v>10371773</v>
      </c>
    </row>
    <row r="6" spans="2:8" ht="15" customHeight="1" x14ac:dyDescent="0.25">
      <c r="B6" s="5" t="s">
        <v>2</v>
      </c>
      <c r="C6" s="16">
        <f>Anexo2!O6</f>
        <v>0.24553943969799324</v>
      </c>
      <c r="D6" s="9">
        <f>Anexo2!P6</f>
        <v>6179</v>
      </c>
      <c r="E6" s="16">
        <f>Anexo2!Q6</f>
        <v>0.27586541421207694</v>
      </c>
      <c r="F6" s="9">
        <f>Anexo2!R6</f>
        <v>4211397</v>
      </c>
      <c r="G6" s="16">
        <f>Anexo2!S6</f>
        <v>0.29002056249217739</v>
      </c>
      <c r="H6" s="9">
        <f>Anexo2!T6</f>
        <v>25034655</v>
      </c>
    </row>
    <row r="7" spans="2:8" ht="15" customHeight="1" x14ac:dyDescent="0.25">
      <c r="B7" s="5" t="s">
        <v>3</v>
      </c>
      <c r="C7" s="16">
        <f>Anexo2!O7</f>
        <v>0.111504073117425</v>
      </c>
      <c r="D7" s="9">
        <f>Anexo2!P7</f>
        <v>2806</v>
      </c>
      <c r="E7" s="16">
        <f>Anexo2!Q7</f>
        <v>8.5906584439316605E-2</v>
      </c>
      <c r="F7" s="9">
        <f>Anexo2!R7</f>
        <v>1311461</v>
      </c>
      <c r="G7" s="16">
        <f>Anexo2!S7</f>
        <v>7.2334337763238846E-2</v>
      </c>
      <c r="H7" s="9">
        <f>Anexo2!T7</f>
        <v>6243920</v>
      </c>
    </row>
    <row r="8" spans="2:8" ht="15" customHeight="1" x14ac:dyDescent="0.25">
      <c r="B8" s="5" t="s">
        <v>4</v>
      </c>
      <c r="C8" s="16">
        <f>Anexo2!O8</f>
        <v>6.4375124180409304E-2</v>
      </c>
      <c r="D8" s="9">
        <f>Anexo2!P8</f>
        <v>1620</v>
      </c>
      <c r="E8" s="16">
        <f>Anexo2!Q8</f>
        <v>5.4370954156092874E-2</v>
      </c>
      <c r="F8" s="9">
        <f>Anexo2!R8</f>
        <v>830034</v>
      </c>
      <c r="G8" s="16">
        <f>Anexo2!S8</f>
        <v>4.8688514387975314E-2</v>
      </c>
      <c r="H8" s="9">
        <f>Anexo2!T8</f>
        <v>4202806</v>
      </c>
    </row>
    <row r="9" spans="2:8" ht="15" customHeight="1" x14ac:dyDescent="0.25">
      <c r="B9" s="5" t="s">
        <v>5</v>
      </c>
      <c r="C9" s="16">
        <f>Anexo2!O9</f>
        <v>7.1925293065765949E-2</v>
      </c>
      <c r="D9" s="9">
        <f>Anexo2!P9</f>
        <v>1810</v>
      </c>
      <c r="E9" s="16">
        <f>Anexo2!Q9</f>
        <v>7.9380830595627741E-2</v>
      </c>
      <c r="F9" s="9">
        <f>Anexo2!R9</f>
        <v>1211838</v>
      </c>
      <c r="G9" s="16">
        <f>Anexo2!S9</f>
        <v>8.2584988491000655E-2</v>
      </c>
      <c r="H9" s="9">
        <f>Anexo2!T9</f>
        <v>7128759</v>
      </c>
    </row>
    <row r="10" spans="2:8" ht="15" customHeight="1" x14ac:dyDescent="0.25">
      <c r="B10" s="5" t="s">
        <v>6</v>
      </c>
      <c r="C10" s="16">
        <f>Anexo2!O10</f>
        <v>6.7156765348698591E-2</v>
      </c>
      <c r="D10" s="9">
        <f>Anexo2!P10</f>
        <v>1690</v>
      </c>
      <c r="E10" s="16">
        <f>Anexo2!Q10</f>
        <v>5.9482466052789153E-2</v>
      </c>
      <c r="F10" s="9">
        <f>Anexo2!R10</f>
        <v>908067</v>
      </c>
      <c r="G10" s="16">
        <f>Anexo2!S10</f>
        <v>5.5168023327450896E-2</v>
      </c>
      <c r="H10" s="9">
        <f>Anexo2!T10</f>
        <v>4762119</v>
      </c>
    </row>
    <row r="11" spans="2:8" ht="15" customHeight="1" x14ac:dyDescent="0.25">
      <c r="B11" s="5" t="s">
        <v>7</v>
      </c>
      <c r="C11" s="16">
        <f>Anexo2!O11</f>
        <v>7.4031392807470689E-2</v>
      </c>
      <c r="D11" s="9">
        <f>Anexo2!P11</f>
        <v>1863</v>
      </c>
      <c r="E11" s="16">
        <f>Anexo2!Q11</f>
        <v>6.068525950488169E-2</v>
      </c>
      <c r="F11" s="9">
        <f>Anexo2!R11</f>
        <v>926429</v>
      </c>
      <c r="G11" s="16">
        <f>Anexo2!S11</f>
        <v>5.362841981645193E-2</v>
      </c>
      <c r="H11" s="9">
        <f>Anexo2!T11</f>
        <v>4629220</v>
      </c>
    </row>
    <row r="12" spans="2:8" ht="15" customHeight="1" x14ac:dyDescent="0.25">
      <c r="B12" s="5" t="s">
        <v>8</v>
      </c>
      <c r="C12" s="16">
        <f>Anexo2!O12</f>
        <v>8.2495529505265244E-2</v>
      </c>
      <c r="D12" s="9">
        <f>Anexo2!P12</f>
        <v>2076</v>
      </c>
      <c r="E12" s="16">
        <f>Anexo2!Q12</f>
        <v>0.11500118988906749</v>
      </c>
      <c r="F12" s="9">
        <f>Anexo2!R12</f>
        <v>1755623</v>
      </c>
      <c r="G12" s="16">
        <f>Anexo2!S12</f>
        <v>0.13133850498809804</v>
      </c>
      <c r="H12" s="9">
        <f>Anexo2!T12</f>
        <v>11337176</v>
      </c>
    </row>
    <row r="13" spans="2:8" ht="15" customHeight="1" x14ac:dyDescent="0.25">
      <c r="B13" s="5" t="s">
        <v>9</v>
      </c>
      <c r="C13" s="16">
        <f>Anexo2!O13</f>
        <v>5.463938009139678E-2</v>
      </c>
      <c r="D13" s="9">
        <f>Anexo2!P13</f>
        <v>1375</v>
      </c>
      <c r="E13" s="16">
        <f>Anexo2!Q13</f>
        <v>5.3808663610794852E-2</v>
      </c>
      <c r="F13" s="9">
        <f>Anexo2!R13</f>
        <v>821450</v>
      </c>
      <c r="G13" s="16">
        <f>Anexo2!S13</f>
        <v>5.3857867646298997E-2</v>
      </c>
      <c r="H13" s="9">
        <f>Anexo2!T13</f>
        <v>4649026</v>
      </c>
    </row>
    <row r="14" spans="2:8" ht="15" customHeight="1" x14ac:dyDescent="0.25">
      <c r="B14" s="5" t="s">
        <v>10</v>
      </c>
      <c r="C14" s="16">
        <f>Anexo2!O14</f>
        <v>5.32882972382277E-2</v>
      </c>
      <c r="D14" s="9">
        <f>Anexo2!P14</f>
        <v>1341</v>
      </c>
      <c r="E14" s="16">
        <f>Anexo2!Q14</f>
        <v>5.473686223927493E-2</v>
      </c>
      <c r="F14" s="9">
        <f>Anexo2!R14</f>
        <v>835620</v>
      </c>
      <c r="G14" s="16">
        <f>Anexo2!S14</f>
        <v>5.331772803877504E-2</v>
      </c>
      <c r="H14" s="9">
        <f>Anexo2!T14</f>
        <v>4602401</v>
      </c>
    </row>
    <row r="15" spans="2:8" ht="15" customHeight="1" thickBot="1" x14ac:dyDescent="0.3">
      <c r="B15" s="15" t="s">
        <v>11</v>
      </c>
      <c r="C15" s="17">
        <f>Anexo2!O15</f>
        <v>5.1023246572620702E-2</v>
      </c>
      <c r="D15" s="11">
        <f>Anexo2!P15</f>
        <v>1284</v>
      </c>
      <c r="E15" s="17">
        <f>Anexo2!Q15</f>
        <v>3.8771256289004241E-2</v>
      </c>
      <c r="F15" s="11">
        <f>Anexo2!R15</f>
        <v>591887</v>
      </c>
      <c r="G15" s="17">
        <f>Anexo2!S15</f>
        <v>3.8906513690943251E-2</v>
      </c>
      <c r="H15" s="11">
        <f>Anexo2!T15</f>
        <v>3358421</v>
      </c>
    </row>
    <row r="16" spans="2:8" ht="15" customHeight="1" thickTop="1" x14ac:dyDescent="0.25">
      <c r="B16" s="12" t="s">
        <v>0</v>
      </c>
      <c r="C16" s="19">
        <f t="shared" ref="C16:H16" si="0">SUM(C5:C15)</f>
        <v>1.0000000000000002</v>
      </c>
      <c r="D16" s="13">
        <f t="shared" si="0"/>
        <v>25165</v>
      </c>
      <c r="E16" s="19">
        <f t="shared" si="0"/>
        <v>0.99999999999999989</v>
      </c>
      <c r="F16" s="13">
        <f t="shared" si="0"/>
        <v>15266129</v>
      </c>
      <c r="G16" s="19">
        <f t="shared" si="0"/>
        <v>0.99999999999999989</v>
      </c>
      <c r="H16" s="13">
        <f t="shared" si="0"/>
        <v>86320276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3.7109375" style="3" customWidth="1"/>
    <col min="3" max="3" width="11.5703125" style="3" bestFit="1" customWidth="1"/>
    <col min="4" max="4" width="12.28515625" style="3" customWidth="1"/>
    <col min="5" max="5" width="11.5703125" style="3" bestFit="1" customWidth="1"/>
    <col min="6" max="6" width="12.28515625" style="3" customWidth="1"/>
    <col min="7" max="7" width="11.5703125" style="3" bestFit="1" customWidth="1"/>
    <col min="8" max="8" width="12.28515625" style="3" customWidth="1"/>
    <col min="9" max="16384" width="11.42578125" style="3"/>
  </cols>
  <sheetData>
    <row r="2" spans="2:8" ht="30" customHeight="1" x14ac:dyDescent="0.25">
      <c r="B2" s="1" t="s">
        <v>107</v>
      </c>
      <c r="C2" s="2"/>
      <c r="D2" s="2"/>
      <c r="E2" s="2"/>
      <c r="F2" s="2"/>
      <c r="G2" s="2"/>
      <c r="H2" s="2"/>
    </row>
    <row r="3" spans="2:8" ht="15" customHeight="1" x14ac:dyDescent="0.25">
      <c r="B3" s="20"/>
      <c r="C3" s="4" t="s">
        <v>70</v>
      </c>
      <c r="D3" s="4"/>
      <c r="E3" s="4" t="s">
        <v>0</v>
      </c>
      <c r="F3" s="4"/>
    </row>
    <row r="4" spans="2:8" ht="15" customHeight="1" x14ac:dyDescent="0.25">
      <c r="B4" s="21" t="s">
        <v>12</v>
      </c>
      <c r="C4" s="4" t="s">
        <v>22</v>
      </c>
      <c r="D4" s="4" t="s">
        <v>54</v>
      </c>
      <c r="E4" s="4" t="s">
        <v>22</v>
      </c>
      <c r="F4" s="4" t="s">
        <v>54</v>
      </c>
    </row>
    <row r="5" spans="2:8" ht="15" customHeight="1" x14ac:dyDescent="0.25">
      <c r="B5" s="5" t="s">
        <v>1</v>
      </c>
      <c r="C5" s="16">
        <f>Anexo2!U5</f>
        <v>0.12029361877567145</v>
      </c>
      <c r="D5" s="9">
        <f>Anexo2!V5</f>
        <v>3695908</v>
      </c>
      <c r="E5" s="16">
        <f>F5/F16</f>
        <v>0.11616662088708321</v>
      </c>
      <c r="F5" s="9">
        <f>SUM('Anexo2 (2)'!D5,'Anexo2 (2)'!F5,'Anexo2 (2)'!H5,'Anexo2 (3)'!D5,'Anexo2 (3)'!F5,'Anexo2 (3)'!H5,'Anexo2 (4)'!D5,'Anexo2 (4)'!F5,'Anexo2 (4)'!H5,D5)</f>
        <v>502234047</v>
      </c>
    </row>
    <row r="6" spans="2:8" ht="15" customHeight="1" x14ac:dyDescent="0.25">
      <c r="B6" s="5" t="s">
        <v>2</v>
      </c>
      <c r="C6" s="16">
        <f>Anexo2!U6</f>
        <v>0.28904802513548261</v>
      </c>
      <c r="D6" s="9">
        <f>Anexo2!V6</f>
        <v>8880728</v>
      </c>
      <c r="E6" s="16">
        <f>F6/F16</f>
        <v>0.29844826161332505</v>
      </c>
      <c r="F6" s="9">
        <f>SUM('Anexo2 (2)'!D6,'Anexo2 (2)'!F6,'Anexo2 (2)'!H6,'Anexo2 (3)'!D6,'Anexo2 (3)'!F6,'Anexo2 (3)'!H6,'Anexo2 (4)'!D6,'Anexo2 (4)'!F6,'Anexo2 (4)'!H6,D6)</f>
        <v>1290309360</v>
      </c>
    </row>
    <row r="7" spans="2:8" ht="15" customHeight="1" x14ac:dyDescent="0.25">
      <c r="B7" s="5" t="s">
        <v>3</v>
      </c>
      <c r="C7" s="16">
        <f>Anexo2!U7</f>
        <v>7.2816880921682967E-2</v>
      </c>
      <c r="D7" s="9">
        <f>Anexo2!V7</f>
        <v>2237230</v>
      </c>
      <c r="E7" s="16">
        <f>F7/F16</f>
        <v>7.2190991701584731E-2</v>
      </c>
      <c r="F7" s="9">
        <f>SUM('Anexo2 (2)'!D7,'Anexo2 (2)'!F7,'Anexo2 (2)'!H7,'Anexo2 (3)'!D7,'Anexo2 (3)'!F7,'Anexo2 (3)'!H7,'Anexo2 (4)'!D7,'Anexo2 (4)'!F7,'Anexo2 (4)'!H7,D7)</f>
        <v>312110085</v>
      </c>
    </row>
    <row r="8" spans="2:8" ht="15" customHeight="1" x14ac:dyDescent="0.25">
      <c r="B8" s="5" t="s">
        <v>4</v>
      </c>
      <c r="C8" s="16">
        <f>Anexo2!U8</f>
        <v>4.8899173699619158E-2</v>
      </c>
      <c r="D8" s="9">
        <f>Anexo2!V8</f>
        <v>1502381</v>
      </c>
      <c r="E8" s="16">
        <f>F8/F16</f>
        <v>5.340405301368862E-2</v>
      </c>
      <c r="F8" s="9">
        <f>SUM('Anexo2 (2)'!D8,'Anexo2 (2)'!F8,'Anexo2 (2)'!H8,'Anexo2 (3)'!D8,'Anexo2 (3)'!F8,'Anexo2 (3)'!H8,'Anexo2 (4)'!D8,'Anexo2 (4)'!F8,'Anexo2 (4)'!H8,D8)</f>
        <v>230886751</v>
      </c>
    </row>
    <row r="9" spans="2:8" ht="15" customHeight="1" x14ac:dyDescent="0.25">
      <c r="B9" s="5" t="s">
        <v>5</v>
      </c>
      <c r="C9" s="16">
        <f>Anexo2!U9</f>
        <v>8.2391462820160757E-2</v>
      </c>
      <c r="D9" s="9">
        <f>Anexo2!V9</f>
        <v>2531400</v>
      </c>
      <c r="E9" s="16">
        <f>F9/F16</f>
        <v>8.2192083697880378E-2</v>
      </c>
      <c r="F9" s="9">
        <f>SUM('Anexo2 (2)'!D9,'Anexo2 (2)'!F9,'Anexo2 (2)'!H9,'Anexo2 (3)'!D9,'Anexo2 (3)'!F9,'Anexo2 (3)'!H9,'Anexo2 (4)'!D9,'Anexo2 (4)'!F9,'Anexo2 (4)'!H9,D9)</f>
        <v>355348744</v>
      </c>
    </row>
    <row r="10" spans="2:8" ht="15" customHeight="1" x14ac:dyDescent="0.25">
      <c r="B10" s="5" t="s">
        <v>6</v>
      </c>
      <c r="C10" s="16">
        <f>Anexo2!U10</f>
        <v>5.5294032295279232E-2</v>
      </c>
      <c r="D10" s="9">
        <f>Anexo2!V10</f>
        <v>1698857</v>
      </c>
      <c r="E10" s="16">
        <f>F10/F16</f>
        <v>5.1811669497595088E-2</v>
      </c>
      <c r="F10" s="9">
        <f>SUM('Anexo2 (2)'!D10,'Anexo2 (2)'!F10,'Anexo2 (2)'!H10,'Anexo2 (3)'!D10,'Anexo2 (3)'!F10,'Anexo2 (3)'!H10,'Anexo2 (4)'!D10,'Anexo2 (4)'!F10,'Anexo2 (4)'!H10,D10)</f>
        <v>224002250</v>
      </c>
    </row>
    <row r="11" spans="2:8" ht="15" customHeight="1" x14ac:dyDescent="0.25">
      <c r="B11" s="5" t="s">
        <v>7</v>
      </c>
      <c r="C11" s="16">
        <f>Anexo2!U11</f>
        <v>5.3838755734634917E-2</v>
      </c>
      <c r="D11" s="9">
        <f>Anexo2!V11</f>
        <v>1654145</v>
      </c>
      <c r="E11" s="16">
        <f>F11/F16</f>
        <v>5.0209345873772009E-2</v>
      </c>
      <c r="F11" s="9">
        <f>SUM('Anexo2 (2)'!D11,'Anexo2 (2)'!F11,'Anexo2 (2)'!H11,'Anexo2 (3)'!D11,'Anexo2 (3)'!F11,'Anexo2 (3)'!H11,'Anexo2 (4)'!D11,'Anexo2 (4)'!F11,'Anexo2 (4)'!H11,D11)</f>
        <v>217074774</v>
      </c>
    </row>
    <row r="12" spans="2:8" ht="15" customHeight="1" x14ac:dyDescent="0.25">
      <c r="B12" s="5" t="s">
        <v>8</v>
      </c>
      <c r="C12" s="16">
        <f>Anexo2!U12</f>
        <v>0.13043583404366163</v>
      </c>
      <c r="D12" s="9">
        <f>Anexo2!V12</f>
        <v>4007518</v>
      </c>
      <c r="E12" s="16">
        <f>F12/F16</f>
        <v>0.12946472321883826</v>
      </c>
      <c r="F12" s="9">
        <f>SUM('Anexo2 (2)'!D12,'Anexo2 (2)'!F12,'Anexo2 (2)'!H12,'Anexo2 (3)'!D12,'Anexo2 (3)'!F12,'Anexo2 (3)'!H12,'Anexo2 (4)'!D12,'Anexo2 (4)'!F12,'Anexo2 (4)'!H12,D12)</f>
        <v>559726980</v>
      </c>
    </row>
    <row r="13" spans="2:8" ht="15" customHeight="1" x14ac:dyDescent="0.25">
      <c r="B13" s="5" t="s">
        <v>9</v>
      </c>
      <c r="C13" s="16">
        <f>Anexo2!U13</f>
        <v>5.3813401010159564E-2</v>
      </c>
      <c r="D13" s="9">
        <f>Anexo2!V13</f>
        <v>1653366</v>
      </c>
      <c r="E13" s="16">
        <f>F13/F16</f>
        <v>5.3512343403846412E-2</v>
      </c>
      <c r="F13" s="9">
        <f>SUM('Anexo2 (2)'!D13,'Anexo2 (2)'!F13,'Anexo2 (2)'!H13,'Anexo2 (3)'!D13,'Anexo2 (3)'!F13,'Anexo2 (3)'!H13,'Anexo2 (4)'!D13,'Anexo2 (4)'!F13,'Anexo2 (4)'!H13,D13)</f>
        <v>231354933</v>
      </c>
    </row>
    <row r="14" spans="2:8" ht="15" customHeight="1" x14ac:dyDescent="0.25">
      <c r="B14" s="5" t="s">
        <v>10</v>
      </c>
      <c r="C14" s="16">
        <f>Anexo2!U14</f>
        <v>5.4272096943447277E-2</v>
      </c>
      <c r="D14" s="9">
        <f>Anexo2!V14</f>
        <v>1667459</v>
      </c>
      <c r="E14" s="16">
        <f>F14/F16</f>
        <v>5.1443180047295561E-2</v>
      </c>
      <c r="F14" s="9">
        <f>SUM('Anexo2 (2)'!D14,'Anexo2 (2)'!F14,'Anexo2 (2)'!H14,'Anexo2 (3)'!D14,'Anexo2 (3)'!F14,'Anexo2 (3)'!H14,'Anexo2 (4)'!D14,'Anexo2 (4)'!F14,'Anexo2 (4)'!H14,D14)</f>
        <v>222409125</v>
      </c>
    </row>
    <row r="15" spans="2:8" ht="15" customHeight="1" thickBot="1" x14ac:dyDescent="0.3">
      <c r="B15" s="15" t="s">
        <v>11</v>
      </c>
      <c r="C15" s="17">
        <f>Anexo2!U15</f>
        <v>3.889671862020045E-2</v>
      </c>
      <c r="D15" s="11">
        <f>Anexo2!V15</f>
        <v>1195065</v>
      </c>
      <c r="E15" s="17">
        <f>F15/F16</f>
        <v>4.1156727045090699E-2</v>
      </c>
      <c r="F15" s="11">
        <f>SUM('Anexo2 (2)'!D15,'Anexo2 (2)'!F15,'Anexo2 (2)'!H15,'Anexo2 (3)'!D15,'Anexo2 (3)'!F15,'Anexo2 (3)'!H15,'Anexo2 (4)'!D15,'Anexo2 (4)'!F15,'Anexo2 (4)'!H15,D15)</f>
        <v>177936738</v>
      </c>
    </row>
    <row r="16" spans="2:8" ht="15" customHeight="1" thickTop="1" x14ac:dyDescent="0.25">
      <c r="B16" s="12" t="s">
        <v>0</v>
      </c>
      <c r="C16" s="19">
        <f t="shared" ref="C16:F16" si="0">SUM(C5:C15)</f>
        <v>1</v>
      </c>
      <c r="D16" s="13">
        <f t="shared" si="0"/>
        <v>30724057</v>
      </c>
      <c r="E16" s="19">
        <f t="shared" si="0"/>
        <v>0.99999999999999989</v>
      </c>
      <c r="F16" s="13">
        <f t="shared" si="0"/>
        <v>4323393787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16"/>
  <sheetViews>
    <sheetView showGridLines="0" zoomScale="115" zoomScaleNormal="115" workbookViewId="0"/>
  </sheetViews>
  <sheetFormatPr baseColWidth="10" defaultColWidth="11.42578125" defaultRowHeight="15" customHeight="1" x14ac:dyDescent="0.25"/>
  <cols>
    <col min="1" max="1" width="1.5703125" style="3" customWidth="1"/>
    <col min="2" max="2" width="12.7109375" style="3" customWidth="1"/>
    <col min="3" max="3" width="10.7109375" style="3" customWidth="1"/>
    <col min="4" max="4" width="10.28515625" style="3" customWidth="1"/>
    <col min="5" max="5" width="10.7109375" style="3" customWidth="1"/>
    <col min="6" max="6" width="10.28515625" style="3" customWidth="1"/>
    <col min="7" max="16384" width="11.42578125" style="3"/>
  </cols>
  <sheetData>
    <row r="2" spans="2:6" ht="30" customHeight="1" x14ac:dyDescent="0.25">
      <c r="B2" s="1" t="s">
        <v>51</v>
      </c>
      <c r="C2" s="2"/>
      <c r="D2" s="2"/>
      <c r="E2" s="2"/>
      <c r="F2" s="2"/>
    </row>
    <row r="3" spans="2:6" ht="30" customHeight="1" x14ac:dyDescent="0.25">
      <c r="B3" s="4" t="s">
        <v>12</v>
      </c>
      <c r="C3" s="4" t="s">
        <v>74</v>
      </c>
      <c r="D3" s="4" t="s">
        <v>13</v>
      </c>
      <c r="E3" s="4" t="s">
        <v>76</v>
      </c>
      <c r="F3" s="4" t="s">
        <v>13</v>
      </c>
    </row>
    <row r="4" spans="2:6" ht="15" customHeight="1" x14ac:dyDescent="0.25">
      <c r="B4" s="5" t="s">
        <v>1</v>
      </c>
      <c r="C4" s="9">
        <v>233648</v>
      </c>
      <c r="D4" s="16">
        <f>C4/C15</f>
        <v>0.12575343719136592</v>
      </c>
      <c r="E4" s="9">
        <v>9909.7999999999993</v>
      </c>
      <c r="F4" s="16">
        <f>E4/E15</f>
        <v>0.22167045818038658</v>
      </c>
    </row>
    <row r="5" spans="2:6" ht="15" customHeight="1" x14ac:dyDescent="0.25">
      <c r="B5" s="5" t="s">
        <v>2</v>
      </c>
      <c r="C5" s="9">
        <v>911503</v>
      </c>
      <c r="D5" s="16">
        <f>C5/C15</f>
        <v>0.49058684542663156</v>
      </c>
      <c r="E5" s="9">
        <v>930.7</v>
      </c>
      <c r="F5" s="16">
        <f>E5/E15</f>
        <v>2.0818653800125715E-2</v>
      </c>
    </row>
    <row r="6" spans="2:6" ht="15" customHeight="1" x14ac:dyDescent="0.25">
      <c r="B6" s="5" t="s">
        <v>3</v>
      </c>
      <c r="C6" s="9">
        <v>88626</v>
      </c>
      <c r="D6" s="16">
        <f>C6/C15</f>
        <v>4.7700062164118658E-2</v>
      </c>
      <c r="E6" s="9">
        <v>488</v>
      </c>
      <c r="F6" s="16">
        <f>E6/E15</f>
        <v>1.0915980503343019E-2</v>
      </c>
    </row>
    <row r="7" spans="2:6" ht="15" customHeight="1" x14ac:dyDescent="0.25">
      <c r="B7" s="5" t="s">
        <v>4</v>
      </c>
      <c r="C7" s="9">
        <v>22686</v>
      </c>
      <c r="D7" s="16">
        <f>C7/C15</f>
        <v>1.2210001695385055E-2</v>
      </c>
      <c r="E7" s="9">
        <v>862.5</v>
      </c>
      <c r="F7" s="16">
        <f>E7/E15</f>
        <v>1.9293100787158513E-2</v>
      </c>
    </row>
    <row r="8" spans="2:6" ht="15" customHeight="1" x14ac:dyDescent="0.25">
      <c r="B8" s="5" t="s">
        <v>5</v>
      </c>
      <c r="C8" s="9">
        <v>83990</v>
      </c>
      <c r="D8" s="16">
        <f>C8/C15</f>
        <v>4.5204885938261073E-2</v>
      </c>
      <c r="E8" s="9">
        <v>12938.3</v>
      </c>
      <c r="F8" s="16">
        <f>E8/E15</f>
        <v>0.28941440685738318</v>
      </c>
    </row>
    <row r="9" spans="2:6" ht="15" customHeight="1" x14ac:dyDescent="0.25">
      <c r="B9" s="5" t="s">
        <v>6</v>
      </c>
      <c r="C9" s="9">
        <v>39165</v>
      </c>
      <c r="D9" s="16">
        <f>C9/C15</f>
        <v>2.1079287507703239E-2</v>
      </c>
      <c r="E9" s="9">
        <v>4850</v>
      </c>
      <c r="F9" s="16">
        <f>E9/E15</f>
        <v>0.10848874065822468</v>
      </c>
    </row>
    <row r="10" spans="2:6" ht="15" customHeight="1" x14ac:dyDescent="0.25">
      <c r="B10" s="5" t="s">
        <v>7</v>
      </c>
      <c r="C10" s="9">
        <v>29171</v>
      </c>
      <c r="D10" s="16">
        <f>C10/C15</f>
        <v>1.5700342037206973E-2</v>
      </c>
      <c r="E10" s="9">
        <v>3593.3</v>
      </c>
      <c r="F10" s="16">
        <f>E10/E15</f>
        <v>8.0377853980865721E-2</v>
      </c>
    </row>
    <row r="11" spans="2:6" ht="15" customHeight="1" x14ac:dyDescent="0.25">
      <c r="B11" s="5" t="s">
        <v>8</v>
      </c>
      <c r="C11" s="9">
        <v>333800</v>
      </c>
      <c r="D11" s="16">
        <f>C11/C15</f>
        <v>0.17965699400156621</v>
      </c>
      <c r="E11" s="9">
        <v>2014.9</v>
      </c>
      <c r="F11" s="16">
        <f>E11/E15</f>
        <v>4.5070920320052971E-2</v>
      </c>
    </row>
    <row r="12" spans="2:6" ht="15" customHeight="1" x14ac:dyDescent="0.25">
      <c r="B12" s="5" t="s">
        <v>9</v>
      </c>
      <c r="C12" s="9">
        <v>46721</v>
      </c>
      <c r="D12" s="16">
        <f>C12/C15</f>
        <v>2.5146058767966373E-2</v>
      </c>
      <c r="E12" s="9">
        <v>2018.6</v>
      </c>
      <c r="F12" s="16">
        <f>E12/E15</f>
        <v>4.5153684926328312E-2</v>
      </c>
    </row>
    <row r="13" spans="2:6" ht="15" customHeight="1" x14ac:dyDescent="0.25">
      <c r="B13" s="5" t="s">
        <v>10</v>
      </c>
      <c r="C13" s="9">
        <v>41754</v>
      </c>
      <c r="D13" s="16">
        <f>C13/C15</f>
        <v>2.2472732557044326E-2</v>
      </c>
      <c r="E13" s="9">
        <v>6058.5</v>
      </c>
      <c r="F13" s="16">
        <f>E13/E15</f>
        <v>0.13552145057275344</v>
      </c>
    </row>
    <row r="14" spans="2:6" ht="15" customHeight="1" thickBot="1" x14ac:dyDescent="0.3">
      <c r="B14" s="15" t="s">
        <v>11</v>
      </c>
      <c r="C14" s="11">
        <v>26921</v>
      </c>
      <c r="D14" s="17">
        <f>C14/C15</f>
        <v>1.4489352712750642E-2</v>
      </c>
      <c r="E14" s="11">
        <v>1040.5</v>
      </c>
      <c r="F14" s="17">
        <f>E14/E15</f>
        <v>2.3274749413377892E-2</v>
      </c>
    </row>
    <row r="15" spans="2:6" ht="15" customHeight="1" thickTop="1" x14ac:dyDescent="0.25">
      <c r="B15" s="12" t="s">
        <v>0</v>
      </c>
      <c r="C15" s="13">
        <f>SUM(C4:C14)</f>
        <v>1857985</v>
      </c>
      <c r="D15" s="19">
        <f>SUM(D4:D14)</f>
        <v>1</v>
      </c>
      <c r="E15" s="13">
        <f>SUM(E4:E14)</f>
        <v>44705.1</v>
      </c>
      <c r="F15" s="19">
        <f>SUM(F4:F14)</f>
        <v>1</v>
      </c>
    </row>
    <row r="16" spans="2:6" ht="15" customHeight="1" x14ac:dyDescent="0.25">
      <c r="B16" s="3" t="s">
        <v>104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Anexo1</vt:lpstr>
      <vt:lpstr>Fondos</vt:lpstr>
      <vt:lpstr>Garantizado 2011</vt:lpstr>
      <vt:lpstr>Anexo2</vt:lpstr>
      <vt:lpstr>Anexo2 (2)</vt:lpstr>
      <vt:lpstr>Anexo2 (3)</vt:lpstr>
      <vt:lpstr>Anexo2 (4)</vt:lpstr>
      <vt:lpstr>Anexo2 (5)</vt:lpstr>
      <vt:lpstr>Población y territorio</vt:lpstr>
      <vt:lpstr>Impuesto predial</vt:lpstr>
      <vt:lpstr>Ingresos propios</vt:lpstr>
      <vt:lpstr>Partes iguales</vt:lpstr>
      <vt:lpstr>Distribución</vt:lpstr>
      <vt:lpstr>Calendarios</vt:lpstr>
      <vt:lpstr>Anexo1!Área_de_impresión</vt:lpstr>
      <vt:lpstr>Anexo1!Títulos_a_imprimir</vt:lpstr>
      <vt:lpstr>Anexo2!Títulos_a_imprimir</vt:lpstr>
      <vt:lpstr>'Anexo2 (2)'!Títulos_a_imprimir</vt:lpstr>
      <vt:lpstr>'Anexo2 (3)'!Títulos_a_imprimir</vt:lpstr>
      <vt:lpstr>'Anexo2 (4)'!Títulos_a_imprimir</vt:lpstr>
      <vt:lpstr>'Anexo2 (5)'!Títulos_a_imprimir</vt:lpstr>
      <vt:lpstr>Distribución!Títulos_a_imprimir</vt:lpstr>
      <vt:lpstr>Fondos!Títulos_a_imprimir</vt:lpstr>
      <vt:lpstr>'Garantizado 2011'!Títulos_a_imprimir</vt:lpstr>
      <vt:lpstr>'Impuesto predial'!Títulos_a_imprimir</vt:lpstr>
      <vt:lpstr>'Ingresos propios'!Títulos_a_imprimir</vt:lpstr>
      <vt:lpstr>'Partes iguales'!Títulos_a_imprimir</vt:lpstr>
      <vt:lpstr>'Población y territorio'!Títulos_a_imprimir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EstadisticasA</dc:creator>
  <cp:lastModifiedBy>sefiplan</cp:lastModifiedBy>
  <cp:lastPrinted>2025-01-21T17:55:55Z</cp:lastPrinted>
  <dcterms:created xsi:type="dcterms:W3CDTF">2018-01-04T18:32:32Z</dcterms:created>
  <dcterms:modified xsi:type="dcterms:W3CDTF">2025-02-04T17:54:21Z</dcterms:modified>
</cp:coreProperties>
</file>